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01786259141\Documents\TAREFAS\2025\11NOVEMBRO_25\11102025 - MENSAL - AÇÃO TRANSPARÊNCIA 2025 - NOVEMBRO\"/>
    </mc:Choice>
  </mc:AlternateContent>
  <xr:revisionPtr revIDLastSave="0" documentId="13_ncr:1_{75CD5CB3-FFB1-46CF-872D-2E58E858317F}" xr6:coauthVersionLast="36" xr6:coauthVersionMax="36" xr10:uidLastSave="{00000000-0000-0000-0000-000000000000}"/>
  <bookViews>
    <workbookView xWindow="0" yWindow="0" windowWidth="20490" windowHeight="5385" xr2:uid="{14C799E1-9D3D-48F4-8D0A-03BC051F62E0}"/>
  </bookViews>
  <sheets>
    <sheet name="2025" sheetId="3" r:id="rId1"/>
    <sheet name="2024" sheetId="1" r:id="rId2"/>
    <sheet name="Evolução Estoque DA 2015-2024" sheetId="2" state="hidden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3" l="1"/>
  <c r="G72" i="3"/>
  <c r="E72" i="3"/>
  <c r="D72" i="3"/>
  <c r="J68" i="3" s="1"/>
  <c r="C72" i="3"/>
  <c r="I71" i="3"/>
  <c r="F71" i="3"/>
  <c r="I70" i="3"/>
  <c r="F70" i="3"/>
  <c r="I69" i="3"/>
  <c r="F69" i="3"/>
  <c r="F72" i="3" s="1"/>
  <c r="I68" i="3"/>
  <c r="I72" i="3" s="1"/>
  <c r="F68" i="3"/>
  <c r="H65" i="3" l="1"/>
  <c r="E65" i="3"/>
  <c r="D65" i="3"/>
  <c r="C65" i="3"/>
  <c r="J61" i="3"/>
  <c r="H58" i="3" l="1"/>
  <c r="G58" i="3"/>
  <c r="E58" i="3"/>
  <c r="D58" i="3"/>
  <c r="J54" i="3" s="1"/>
  <c r="C58" i="3"/>
  <c r="H51" i="3"/>
  <c r="G51" i="3"/>
  <c r="E51" i="3"/>
  <c r="D51" i="3"/>
  <c r="C51" i="3"/>
  <c r="J47" i="3"/>
  <c r="H44" i="3"/>
  <c r="E44" i="3"/>
  <c r="J40" i="3" s="1"/>
  <c r="D44" i="3"/>
  <c r="C44" i="3"/>
  <c r="H37" i="3"/>
  <c r="G37" i="3"/>
  <c r="E37" i="3"/>
  <c r="D37" i="3"/>
  <c r="C37" i="3"/>
  <c r="J33" i="3" s="1"/>
  <c r="D30" i="3"/>
  <c r="J26" i="3" s="1"/>
  <c r="C30" i="3"/>
  <c r="H23" i="3"/>
  <c r="G23" i="3"/>
  <c r="E23" i="3"/>
  <c r="D23" i="3"/>
  <c r="C23" i="3"/>
  <c r="J19" i="3"/>
  <c r="H16" i="3"/>
  <c r="G16" i="3"/>
  <c r="J12" i="3" s="1"/>
  <c r="E16" i="3"/>
  <c r="D16" i="3"/>
  <c r="C16" i="3"/>
  <c r="H9" i="3"/>
  <c r="G9" i="3"/>
  <c r="E9" i="3"/>
  <c r="D9" i="3"/>
  <c r="J5" i="3" s="1"/>
  <c r="C9" i="3"/>
  <c r="I8" i="3"/>
  <c r="I15" i="3" s="1"/>
  <c r="I22" i="3" s="1"/>
  <c r="I29" i="3" s="1"/>
  <c r="I36" i="3" s="1"/>
  <c r="I43" i="3" s="1"/>
  <c r="I50" i="3" s="1"/>
  <c r="I57" i="3" s="1"/>
  <c r="I64" i="3" s="1"/>
  <c r="F8" i="3"/>
  <c r="F15" i="3" s="1"/>
  <c r="F22" i="3" s="1"/>
  <c r="F29" i="3" s="1"/>
  <c r="F36" i="3" s="1"/>
  <c r="F43" i="3" s="1"/>
  <c r="F50" i="3" s="1"/>
  <c r="F57" i="3" s="1"/>
  <c r="F64" i="3" s="1"/>
  <c r="I7" i="3"/>
  <c r="I14" i="3" s="1"/>
  <c r="I21" i="3" s="1"/>
  <c r="I28" i="3" s="1"/>
  <c r="I35" i="3" s="1"/>
  <c r="I42" i="3" s="1"/>
  <c r="I49" i="3" s="1"/>
  <c r="I56" i="3" s="1"/>
  <c r="I63" i="3" s="1"/>
  <c r="F7" i="3"/>
  <c r="F14" i="3" s="1"/>
  <c r="F21" i="3" s="1"/>
  <c r="F28" i="3" s="1"/>
  <c r="F35" i="3" s="1"/>
  <c r="F42" i="3" s="1"/>
  <c r="F49" i="3" s="1"/>
  <c r="F56" i="3" s="1"/>
  <c r="F63" i="3" s="1"/>
  <c r="I6" i="3"/>
  <c r="I13" i="3" s="1"/>
  <c r="I20" i="3" s="1"/>
  <c r="I27" i="3" s="1"/>
  <c r="I34" i="3" s="1"/>
  <c r="I41" i="3" s="1"/>
  <c r="I48" i="3" s="1"/>
  <c r="I55" i="3" s="1"/>
  <c r="I62" i="3" s="1"/>
  <c r="F6" i="3"/>
  <c r="F13" i="3" s="1"/>
  <c r="F20" i="3" s="1"/>
  <c r="F27" i="3" s="1"/>
  <c r="F34" i="3" s="1"/>
  <c r="F41" i="3" s="1"/>
  <c r="F48" i="3" s="1"/>
  <c r="F55" i="3" s="1"/>
  <c r="F62" i="3" s="1"/>
  <c r="I5" i="3"/>
  <c r="F5" i="3"/>
  <c r="F9" i="3" l="1"/>
  <c r="I9" i="3"/>
  <c r="I12" i="3"/>
  <c r="I19" i="3" s="1"/>
  <c r="I26" i="3" s="1"/>
  <c r="F12" i="3"/>
  <c r="F16" i="3" s="1"/>
  <c r="I23" i="3"/>
  <c r="F19" i="3"/>
  <c r="I16" i="3"/>
  <c r="H841" i="2"/>
  <c r="G841" i="2"/>
  <c r="E841" i="2"/>
  <c r="D841" i="2"/>
  <c r="J837" i="2" s="1"/>
  <c r="C841" i="2"/>
  <c r="H834" i="2"/>
  <c r="G834" i="2"/>
  <c r="E834" i="2"/>
  <c r="D834" i="2"/>
  <c r="C834" i="2"/>
  <c r="J830" i="2"/>
  <c r="H827" i="2"/>
  <c r="G827" i="2"/>
  <c r="E827" i="2"/>
  <c r="D827" i="2"/>
  <c r="C827" i="2"/>
  <c r="J823" i="2" s="1"/>
  <c r="H820" i="2"/>
  <c r="G820" i="2"/>
  <c r="E820" i="2"/>
  <c r="D820" i="2"/>
  <c r="J816" i="2" s="1"/>
  <c r="C820" i="2"/>
  <c r="H813" i="2"/>
  <c r="G813" i="2"/>
  <c r="E813" i="2"/>
  <c r="D813" i="2"/>
  <c r="C813" i="2"/>
  <c r="J809" i="2"/>
  <c r="H806" i="2"/>
  <c r="G806" i="2"/>
  <c r="E806" i="2"/>
  <c r="D806" i="2"/>
  <c r="C806" i="2"/>
  <c r="J802" i="2" s="1"/>
  <c r="H799" i="2"/>
  <c r="G799" i="2"/>
  <c r="E799" i="2"/>
  <c r="D799" i="2"/>
  <c r="J795" i="2" s="1"/>
  <c r="C799" i="2"/>
  <c r="H792" i="2"/>
  <c r="G792" i="2"/>
  <c r="E792" i="2"/>
  <c r="D792" i="2"/>
  <c r="C792" i="2"/>
  <c r="J788" i="2"/>
  <c r="H785" i="2"/>
  <c r="G785" i="2"/>
  <c r="E785" i="2"/>
  <c r="D785" i="2"/>
  <c r="C785" i="2"/>
  <c r="J781" i="2" s="1"/>
  <c r="H778" i="2"/>
  <c r="G778" i="2"/>
  <c r="E778" i="2"/>
  <c r="D778" i="2"/>
  <c r="J774" i="2" s="1"/>
  <c r="C778" i="2"/>
  <c r="H771" i="2"/>
  <c r="G771" i="2"/>
  <c r="E771" i="2"/>
  <c r="D771" i="2"/>
  <c r="C771" i="2"/>
  <c r="J767" i="2"/>
  <c r="H764" i="2"/>
  <c r="G764" i="2"/>
  <c r="E764" i="2"/>
  <c r="D764" i="2"/>
  <c r="C764" i="2"/>
  <c r="J760" i="2" s="1"/>
  <c r="I763" i="2"/>
  <c r="I770" i="2" s="1"/>
  <c r="I777" i="2" s="1"/>
  <c r="I784" i="2" s="1"/>
  <c r="I791" i="2" s="1"/>
  <c r="I798" i="2" s="1"/>
  <c r="I805" i="2" s="1"/>
  <c r="I812" i="2" s="1"/>
  <c r="I819" i="2" s="1"/>
  <c r="I826" i="2" s="1"/>
  <c r="I832" i="2" s="1"/>
  <c r="I838" i="2" s="1"/>
  <c r="F763" i="2"/>
  <c r="F770" i="2" s="1"/>
  <c r="F777" i="2" s="1"/>
  <c r="F784" i="2" s="1"/>
  <c r="F791" i="2" s="1"/>
  <c r="F798" i="2" s="1"/>
  <c r="F805" i="2" s="1"/>
  <c r="F812" i="2" s="1"/>
  <c r="F819" i="2" s="1"/>
  <c r="F826" i="2" s="1"/>
  <c r="F833" i="2" s="1"/>
  <c r="F840" i="2" s="1"/>
  <c r="I762" i="2"/>
  <c r="I769" i="2" s="1"/>
  <c r="I776" i="2" s="1"/>
  <c r="I783" i="2" s="1"/>
  <c r="I790" i="2" s="1"/>
  <c r="I797" i="2" s="1"/>
  <c r="I804" i="2" s="1"/>
  <c r="I811" i="2" s="1"/>
  <c r="I818" i="2" s="1"/>
  <c r="I825" i="2" s="1"/>
  <c r="I831" i="2" s="1"/>
  <c r="I837" i="2" s="1"/>
  <c r="F762" i="2"/>
  <c r="F769" i="2" s="1"/>
  <c r="F776" i="2" s="1"/>
  <c r="F783" i="2" s="1"/>
  <c r="F790" i="2" s="1"/>
  <c r="F797" i="2" s="1"/>
  <c r="F804" i="2" s="1"/>
  <c r="F811" i="2" s="1"/>
  <c r="F818" i="2" s="1"/>
  <c r="F825" i="2" s="1"/>
  <c r="F832" i="2" s="1"/>
  <c r="F839" i="2" s="1"/>
  <c r="I761" i="2"/>
  <c r="I768" i="2" s="1"/>
  <c r="I775" i="2" s="1"/>
  <c r="I782" i="2" s="1"/>
  <c r="I789" i="2" s="1"/>
  <c r="I796" i="2" s="1"/>
  <c r="I803" i="2" s="1"/>
  <c r="I810" i="2" s="1"/>
  <c r="I817" i="2" s="1"/>
  <c r="I824" i="2" s="1"/>
  <c r="I830" i="2" s="1"/>
  <c r="F761" i="2"/>
  <c r="F768" i="2" s="1"/>
  <c r="F775" i="2" s="1"/>
  <c r="F782" i="2" s="1"/>
  <c r="F789" i="2" s="1"/>
  <c r="F796" i="2" s="1"/>
  <c r="F803" i="2" s="1"/>
  <c r="F810" i="2" s="1"/>
  <c r="F817" i="2" s="1"/>
  <c r="F824" i="2" s="1"/>
  <c r="F831" i="2" s="1"/>
  <c r="F838" i="2" s="1"/>
  <c r="I760" i="2"/>
  <c r="I767" i="2" s="1"/>
  <c r="F760" i="2"/>
  <c r="F767" i="2" s="1"/>
  <c r="H757" i="2"/>
  <c r="G757" i="2"/>
  <c r="E757" i="2"/>
  <c r="D757" i="2"/>
  <c r="J753" i="2" s="1"/>
  <c r="C757" i="2"/>
  <c r="H750" i="2"/>
  <c r="G750" i="2"/>
  <c r="E750" i="2"/>
  <c r="D750" i="2"/>
  <c r="C750" i="2"/>
  <c r="J746" i="2"/>
  <c r="H743" i="2"/>
  <c r="G743" i="2"/>
  <c r="E743" i="2"/>
  <c r="D743" i="2"/>
  <c r="C743" i="2"/>
  <c r="J739" i="2" s="1"/>
  <c r="H736" i="2"/>
  <c r="G736" i="2"/>
  <c r="E736" i="2"/>
  <c r="D736" i="2"/>
  <c r="J732" i="2" s="1"/>
  <c r="C736" i="2"/>
  <c r="H729" i="2"/>
  <c r="G729" i="2"/>
  <c r="E729" i="2"/>
  <c r="D729" i="2"/>
  <c r="C729" i="2"/>
  <c r="J725" i="2"/>
  <c r="H722" i="2"/>
  <c r="G722" i="2"/>
  <c r="E722" i="2"/>
  <c r="D722" i="2"/>
  <c r="C722" i="2"/>
  <c r="J718" i="2" s="1"/>
  <c r="H715" i="2"/>
  <c r="G715" i="2"/>
  <c r="E715" i="2"/>
  <c r="D715" i="2"/>
  <c r="J711" i="2" s="1"/>
  <c r="C715" i="2"/>
  <c r="H708" i="2"/>
  <c r="G708" i="2"/>
  <c r="E708" i="2"/>
  <c r="D708" i="2"/>
  <c r="C708" i="2"/>
  <c r="J704" i="2"/>
  <c r="H701" i="2"/>
  <c r="G701" i="2"/>
  <c r="E701" i="2"/>
  <c r="D701" i="2"/>
  <c r="C701" i="2"/>
  <c r="J697" i="2" s="1"/>
  <c r="H694" i="2"/>
  <c r="G694" i="2"/>
  <c r="E694" i="2"/>
  <c r="D694" i="2"/>
  <c r="J690" i="2" s="1"/>
  <c r="C694" i="2"/>
  <c r="H687" i="2"/>
  <c r="G687" i="2"/>
  <c r="E687" i="2"/>
  <c r="D687" i="2"/>
  <c r="C687" i="2"/>
  <c r="J683" i="2"/>
  <c r="H680" i="2"/>
  <c r="G680" i="2"/>
  <c r="E680" i="2"/>
  <c r="D680" i="2"/>
  <c r="C680" i="2"/>
  <c r="J676" i="2" s="1"/>
  <c r="I679" i="2"/>
  <c r="I686" i="2" s="1"/>
  <c r="I693" i="2" s="1"/>
  <c r="I700" i="2" s="1"/>
  <c r="I707" i="2" s="1"/>
  <c r="I714" i="2" s="1"/>
  <c r="I721" i="2" s="1"/>
  <c r="I728" i="2" s="1"/>
  <c r="I735" i="2" s="1"/>
  <c r="I742" i="2" s="1"/>
  <c r="I749" i="2" s="1"/>
  <c r="I756" i="2" s="1"/>
  <c r="F679" i="2"/>
  <c r="F686" i="2" s="1"/>
  <c r="F693" i="2" s="1"/>
  <c r="F700" i="2" s="1"/>
  <c r="F707" i="2" s="1"/>
  <c r="F714" i="2" s="1"/>
  <c r="F721" i="2" s="1"/>
  <c r="F728" i="2" s="1"/>
  <c r="F735" i="2" s="1"/>
  <c r="F742" i="2" s="1"/>
  <c r="F749" i="2" s="1"/>
  <c r="F756" i="2" s="1"/>
  <c r="I678" i="2"/>
  <c r="I685" i="2" s="1"/>
  <c r="I692" i="2" s="1"/>
  <c r="I699" i="2" s="1"/>
  <c r="I706" i="2" s="1"/>
  <c r="I713" i="2" s="1"/>
  <c r="I720" i="2" s="1"/>
  <c r="I727" i="2" s="1"/>
  <c r="I734" i="2" s="1"/>
  <c r="I741" i="2" s="1"/>
  <c r="I748" i="2" s="1"/>
  <c r="I755" i="2" s="1"/>
  <c r="F678" i="2"/>
  <c r="F685" i="2" s="1"/>
  <c r="F692" i="2" s="1"/>
  <c r="F699" i="2" s="1"/>
  <c r="F706" i="2" s="1"/>
  <c r="F713" i="2" s="1"/>
  <c r="F720" i="2" s="1"/>
  <c r="F727" i="2" s="1"/>
  <c r="F734" i="2" s="1"/>
  <c r="F741" i="2" s="1"/>
  <c r="F748" i="2" s="1"/>
  <c r="F755" i="2" s="1"/>
  <c r="I677" i="2"/>
  <c r="I684" i="2" s="1"/>
  <c r="I691" i="2" s="1"/>
  <c r="I698" i="2" s="1"/>
  <c r="I705" i="2" s="1"/>
  <c r="I712" i="2" s="1"/>
  <c r="I719" i="2" s="1"/>
  <c r="I726" i="2" s="1"/>
  <c r="I733" i="2" s="1"/>
  <c r="I740" i="2" s="1"/>
  <c r="I747" i="2" s="1"/>
  <c r="I754" i="2" s="1"/>
  <c r="F677" i="2"/>
  <c r="F684" i="2" s="1"/>
  <c r="F691" i="2" s="1"/>
  <c r="F698" i="2" s="1"/>
  <c r="F705" i="2" s="1"/>
  <c r="F712" i="2" s="1"/>
  <c r="F719" i="2" s="1"/>
  <c r="F726" i="2" s="1"/>
  <c r="F733" i="2" s="1"/>
  <c r="F740" i="2" s="1"/>
  <c r="F747" i="2" s="1"/>
  <c r="F754" i="2" s="1"/>
  <c r="I676" i="2"/>
  <c r="I683" i="2" s="1"/>
  <c r="F676" i="2"/>
  <c r="F683" i="2" s="1"/>
  <c r="H673" i="2"/>
  <c r="G673" i="2"/>
  <c r="E673" i="2"/>
  <c r="D673" i="2"/>
  <c r="J669" i="2" s="1"/>
  <c r="C673" i="2"/>
  <c r="H666" i="2"/>
  <c r="G666" i="2"/>
  <c r="E666" i="2"/>
  <c r="D666" i="2"/>
  <c r="C666" i="2"/>
  <c r="J662" i="2"/>
  <c r="H659" i="2"/>
  <c r="G659" i="2"/>
  <c r="E659" i="2"/>
  <c r="D659" i="2"/>
  <c r="C659" i="2"/>
  <c r="J655" i="2" s="1"/>
  <c r="H652" i="2"/>
  <c r="G652" i="2"/>
  <c r="E652" i="2"/>
  <c r="D652" i="2"/>
  <c r="J648" i="2" s="1"/>
  <c r="C652" i="2"/>
  <c r="H645" i="2"/>
  <c r="J641" i="2" s="1"/>
  <c r="G645" i="2"/>
  <c r="E645" i="2"/>
  <c r="D645" i="2"/>
  <c r="C645" i="2"/>
  <c r="H638" i="2"/>
  <c r="G638" i="2"/>
  <c r="E638" i="2"/>
  <c r="D638" i="2"/>
  <c r="C638" i="2"/>
  <c r="J634" i="2" s="1"/>
  <c r="H631" i="2"/>
  <c r="G631" i="2"/>
  <c r="E631" i="2"/>
  <c r="D631" i="2"/>
  <c r="J627" i="2" s="1"/>
  <c r="C631" i="2"/>
  <c r="H624" i="2"/>
  <c r="G624" i="2"/>
  <c r="E624" i="2"/>
  <c r="D624" i="2"/>
  <c r="C624" i="2"/>
  <c r="J620" i="2"/>
  <c r="H617" i="2"/>
  <c r="G617" i="2"/>
  <c r="E617" i="2"/>
  <c r="D617" i="2"/>
  <c r="C617" i="2"/>
  <c r="H610" i="2"/>
  <c r="G610" i="2"/>
  <c r="E610" i="2"/>
  <c r="D610" i="2"/>
  <c r="C610" i="2"/>
  <c r="J606" i="2"/>
  <c r="H603" i="2"/>
  <c r="E603" i="2"/>
  <c r="D603" i="2"/>
  <c r="C603" i="2"/>
  <c r="G602" i="2"/>
  <c r="G599" i="2"/>
  <c r="G603" i="2" s="1"/>
  <c r="H596" i="2"/>
  <c r="J592" i="2" s="1"/>
  <c r="E596" i="2"/>
  <c r="D596" i="2"/>
  <c r="C596" i="2"/>
  <c r="I595" i="2"/>
  <c r="I602" i="2" s="1"/>
  <c r="I609" i="2" s="1"/>
  <c r="I616" i="2" s="1"/>
  <c r="I623" i="2" s="1"/>
  <c r="I630" i="2" s="1"/>
  <c r="I637" i="2" s="1"/>
  <c r="I644" i="2" s="1"/>
  <c r="I651" i="2" s="1"/>
  <c r="I658" i="2" s="1"/>
  <c r="I665" i="2" s="1"/>
  <c r="I672" i="2" s="1"/>
  <c r="G595" i="2"/>
  <c r="F595" i="2"/>
  <c r="I594" i="2"/>
  <c r="I601" i="2" s="1"/>
  <c r="I608" i="2" s="1"/>
  <c r="I615" i="2" s="1"/>
  <c r="I622" i="2" s="1"/>
  <c r="I629" i="2" s="1"/>
  <c r="I636" i="2" s="1"/>
  <c r="I643" i="2" s="1"/>
  <c r="I650" i="2" s="1"/>
  <c r="I657" i="2" s="1"/>
  <c r="I664" i="2" s="1"/>
  <c r="I671" i="2" s="1"/>
  <c r="F594" i="2"/>
  <c r="F601" i="2" s="1"/>
  <c r="F608" i="2" s="1"/>
  <c r="F615" i="2" s="1"/>
  <c r="F622" i="2" s="1"/>
  <c r="F629" i="2" s="1"/>
  <c r="F636" i="2" s="1"/>
  <c r="F643" i="2" s="1"/>
  <c r="F650" i="2" s="1"/>
  <c r="F657" i="2" s="1"/>
  <c r="F664" i="2" s="1"/>
  <c r="F671" i="2" s="1"/>
  <c r="I593" i="2"/>
  <c r="I600" i="2" s="1"/>
  <c r="I607" i="2" s="1"/>
  <c r="I614" i="2" s="1"/>
  <c r="I621" i="2" s="1"/>
  <c r="I628" i="2" s="1"/>
  <c r="I635" i="2" s="1"/>
  <c r="I642" i="2" s="1"/>
  <c r="I649" i="2" s="1"/>
  <c r="I656" i="2" s="1"/>
  <c r="I663" i="2" s="1"/>
  <c r="I670" i="2" s="1"/>
  <c r="G593" i="2"/>
  <c r="G596" i="2" s="1"/>
  <c r="F593" i="2"/>
  <c r="F600" i="2" s="1"/>
  <c r="F607" i="2" s="1"/>
  <c r="F614" i="2" s="1"/>
  <c r="F621" i="2" s="1"/>
  <c r="F628" i="2" s="1"/>
  <c r="F635" i="2" s="1"/>
  <c r="F642" i="2" s="1"/>
  <c r="F649" i="2" s="1"/>
  <c r="F656" i="2" s="1"/>
  <c r="F663" i="2" s="1"/>
  <c r="F670" i="2" s="1"/>
  <c r="I592" i="2"/>
  <c r="I599" i="2" s="1"/>
  <c r="G592" i="2"/>
  <c r="F592" i="2"/>
  <c r="F599" i="2" s="1"/>
  <c r="F606" i="2" s="1"/>
  <c r="I120" i="2"/>
  <c r="H120" i="2"/>
  <c r="G120" i="2"/>
  <c r="F120" i="2"/>
  <c r="E120" i="2"/>
  <c r="D120" i="2"/>
  <c r="C120" i="2"/>
  <c r="I33" i="3" l="1"/>
  <c r="I30" i="3"/>
  <c r="F23" i="3"/>
  <c r="F26" i="3"/>
  <c r="I596" i="2"/>
  <c r="F596" i="2"/>
  <c r="F613" i="2"/>
  <c r="F687" i="2"/>
  <c r="F690" i="2"/>
  <c r="I774" i="2"/>
  <c r="I771" i="2"/>
  <c r="J599" i="2"/>
  <c r="I690" i="2"/>
  <c r="I687" i="2"/>
  <c r="I606" i="2"/>
  <c r="I603" i="2"/>
  <c r="F602" i="2"/>
  <c r="F609" i="2" s="1"/>
  <c r="F616" i="2" s="1"/>
  <c r="F623" i="2" s="1"/>
  <c r="F630" i="2" s="1"/>
  <c r="F637" i="2" s="1"/>
  <c r="F644" i="2" s="1"/>
  <c r="F651" i="2" s="1"/>
  <c r="F658" i="2" s="1"/>
  <c r="F665" i="2" s="1"/>
  <c r="F672" i="2" s="1"/>
  <c r="J613" i="2"/>
  <c r="F680" i="2"/>
  <c r="F771" i="2"/>
  <c r="F774" i="2"/>
  <c r="F764" i="2"/>
  <c r="I680" i="2"/>
  <c r="I764" i="2"/>
  <c r="I40" i="3" l="1"/>
  <c r="I37" i="3"/>
  <c r="F33" i="3"/>
  <c r="F30" i="3"/>
  <c r="I778" i="2"/>
  <c r="I781" i="2"/>
  <c r="I610" i="2"/>
  <c r="I613" i="2"/>
  <c r="F694" i="2"/>
  <c r="F697" i="2"/>
  <c r="I694" i="2"/>
  <c r="I697" i="2"/>
  <c r="F620" i="2"/>
  <c r="F617" i="2"/>
  <c r="F778" i="2"/>
  <c r="F781" i="2"/>
  <c r="F603" i="2"/>
  <c r="F610" i="2"/>
  <c r="I47" i="3" l="1"/>
  <c r="I44" i="3"/>
  <c r="F40" i="3"/>
  <c r="F37" i="3"/>
  <c r="F788" i="2"/>
  <c r="F785" i="2"/>
  <c r="F704" i="2"/>
  <c r="F701" i="2"/>
  <c r="I620" i="2"/>
  <c r="I617" i="2"/>
  <c r="I704" i="2"/>
  <c r="I701" i="2"/>
  <c r="I788" i="2"/>
  <c r="I785" i="2"/>
  <c r="F624" i="2"/>
  <c r="F627" i="2"/>
  <c r="I51" i="3" l="1"/>
  <c r="I54" i="3"/>
  <c r="F47" i="3"/>
  <c r="F44" i="3"/>
  <c r="F631" i="2"/>
  <c r="F634" i="2"/>
  <c r="I627" i="2"/>
  <c r="I624" i="2"/>
  <c r="I795" i="2"/>
  <c r="I792" i="2"/>
  <c r="F708" i="2"/>
  <c r="F711" i="2"/>
  <c r="I711" i="2"/>
  <c r="I708" i="2"/>
  <c r="F792" i="2"/>
  <c r="F795" i="2"/>
  <c r="I58" i="3" l="1"/>
  <c r="I61" i="3"/>
  <c r="I65" i="3" s="1"/>
  <c r="F54" i="3"/>
  <c r="F51" i="3"/>
  <c r="I799" i="2"/>
  <c r="I802" i="2"/>
  <c r="F641" i="2"/>
  <c r="F638" i="2"/>
  <c r="F799" i="2"/>
  <c r="F802" i="2"/>
  <c r="I715" i="2"/>
  <c r="I718" i="2"/>
  <c r="I631" i="2"/>
  <c r="I634" i="2"/>
  <c r="F715" i="2"/>
  <c r="F718" i="2"/>
  <c r="F58" i="3" l="1"/>
  <c r="F61" i="3"/>
  <c r="F65" i="3" s="1"/>
  <c r="F725" i="2"/>
  <c r="F722" i="2"/>
  <c r="F809" i="2"/>
  <c r="F806" i="2"/>
  <c r="I641" i="2"/>
  <c r="I638" i="2"/>
  <c r="F645" i="2"/>
  <c r="F648" i="2"/>
  <c r="I725" i="2"/>
  <c r="I722" i="2"/>
  <c r="I809" i="2"/>
  <c r="I806" i="2"/>
  <c r="I816" i="2" l="1"/>
  <c r="I813" i="2"/>
  <c r="I648" i="2"/>
  <c r="I645" i="2"/>
  <c r="I732" i="2"/>
  <c r="I729" i="2"/>
  <c r="F813" i="2"/>
  <c r="F816" i="2"/>
  <c r="F652" i="2"/>
  <c r="F655" i="2"/>
  <c r="F729" i="2"/>
  <c r="F732" i="2"/>
  <c r="F736" i="2" l="1"/>
  <c r="F739" i="2"/>
  <c r="F662" i="2"/>
  <c r="F659" i="2"/>
  <c r="I736" i="2"/>
  <c r="I739" i="2"/>
  <c r="I652" i="2"/>
  <c r="I655" i="2"/>
  <c r="F823" i="2"/>
  <c r="F820" i="2"/>
  <c r="I820" i="2"/>
  <c r="I823" i="2"/>
  <c r="I827" i="2" s="1"/>
  <c r="I833" i="2" s="1"/>
  <c r="I839" i="2" l="1"/>
  <c r="I834" i="2"/>
  <c r="I840" i="2" s="1"/>
  <c r="I746" i="2"/>
  <c r="I743" i="2"/>
  <c r="F830" i="2"/>
  <c r="F827" i="2"/>
  <c r="F666" i="2"/>
  <c r="F669" i="2"/>
  <c r="F673" i="2" s="1"/>
  <c r="I662" i="2"/>
  <c r="I659" i="2"/>
  <c r="F746" i="2"/>
  <c r="F743" i="2"/>
  <c r="F750" i="2" l="1"/>
  <c r="F753" i="2"/>
  <c r="F757" i="2" s="1"/>
  <c r="F834" i="2"/>
  <c r="F837" i="2"/>
  <c r="F841" i="2" s="1"/>
  <c r="I669" i="2"/>
  <c r="I673" i="2" s="1"/>
  <c r="I666" i="2"/>
  <c r="I753" i="2"/>
  <c r="I757" i="2" s="1"/>
  <c r="I750" i="2"/>
  <c r="I841" i="2"/>
  <c r="D86" i="1" l="1"/>
  <c r="E86" i="1" l="1"/>
  <c r="H86" i="1" l="1"/>
  <c r="G86" i="1"/>
  <c r="C86" i="1"/>
  <c r="J82" i="1" l="1"/>
  <c r="C79" i="1"/>
  <c r="D79" i="1"/>
  <c r="E79" i="1"/>
  <c r="G79" i="1"/>
  <c r="H79" i="1"/>
  <c r="H72" i="1"/>
  <c r="G72" i="1"/>
  <c r="E72" i="1"/>
  <c r="D72" i="1"/>
  <c r="C72" i="1"/>
  <c r="H65" i="1"/>
  <c r="G65" i="1"/>
  <c r="E65" i="1"/>
  <c r="D65" i="1"/>
  <c r="C65" i="1"/>
  <c r="H58" i="1"/>
  <c r="G58" i="1"/>
  <c r="E58" i="1"/>
  <c r="D58" i="1"/>
  <c r="C58" i="1"/>
  <c r="H51" i="1"/>
  <c r="G51" i="1"/>
  <c r="E51" i="1"/>
  <c r="D51" i="1"/>
  <c r="C51" i="1"/>
  <c r="H44" i="1"/>
  <c r="G44" i="1"/>
  <c r="E44" i="1"/>
  <c r="D44" i="1"/>
  <c r="J40" i="1" s="1"/>
  <c r="C44" i="1"/>
  <c r="H37" i="1"/>
  <c r="G37" i="1"/>
  <c r="E37" i="1"/>
  <c r="D37" i="1"/>
  <c r="J33" i="1" s="1"/>
  <c r="C37" i="1"/>
  <c r="H30" i="1"/>
  <c r="G30" i="1"/>
  <c r="E30" i="1"/>
  <c r="D30" i="1"/>
  <c r="C30" i="1"/>
  <c r="H23" i="1"/>
  <c r="G23" i="1"/>
  <c r="E23" i="1"/>
  <c r="D23" i="1"/>
  <c r="C23" i="1"/>
  <c r="H16" i="1"/>
  <c r="G16" i="1"/>
  <c r="E16" i="1"/>
  <c r="D16" i="1"/>
  <c r="C16" i="1"/>
  <c r="H9" i="1"/>
  <c r="G9" i="1"/>
  <c r="E9" i="1"/>
  <c r="D9" i="1"/>
  <c r="C9" i="1"/>
  <c r="I8" i="1"/>
  <c r="I15" i="1" s="1"/>
  <c r="I22" i="1" s="1"/>
  <c r="I29" i="1" s="1"/>
  <c r="I36" i="1" s="1"/>
  <c r="I43" i="1" s="1"/>
  <c r="I50" i="1" s="1"/>
  <c r="I57" i="1" s="1"/>
  <c r="I64" i="1" s="1"/>
  <c r="I71" i="1" s="1"/>
  <c r="I78" i="1" s="1"/>
  <c r="I85" i="1" s="1"/>
  <c r="F8" i="1"/>
  <c r="F15" i="1" s="1"/>
  <c r="F22" i="1" s="1"/>
  <c r="F29" i="1" s="1"/>
  <c r="F36" i="1" s="1"/>
  <c r="F43" i="1" s="1"/>
  <c r="F50" i="1" s="1"/>
  <c r="F57" i="1" s="1"/>
  <c r="F64" i="1" s="1"/>
  <c r="F71" i="1" s="1"/>
  <c r="F78" i="1" s="1"/>
  <c r="F85" i="1" s="1"/>
  <c r="I7" i="1"/>
  <c r="I14" i="1" s="1"/>
  <c r="I21" i="1" s="1"/>
  <c r="I28" i="1" s="1"/>
  <c r="I35" i="1" s="1"/>
  <c r="I42" i="1" s="1"/>
  <c r="I49" i="1" s="1"/>
  <c r="I56" i="1" s="1"/>
  <c r="I63" i="1" s="1"/>
  <c r="I70" i="1" s="1"/>
  <c r="I77" i="1" s="1"/>
  <c r="I84" i="1" s="1"/>
  <c r="F7" i="1"/>
  <c r="F14" i="1" s="1"/>
  <c r="F21" i="1" s="1"/>
  <c r="F28" i="1" s="1"/>
  <c r="F35" i="1" s="1"/>
  <c r="F42" i="1" s="1"/>
  <c r="F49" i="1" s="1"/>
  <c r="F56" i="1" s="1"/>
  <c r="F63" i="1" s="1"/>
  <c r="F70" i="1" s="1"/>
  <c r="F77" i="1" s="1"/>
  <c r="F84" i="1" s="1"/>
  <c r="I6" i="1"/>
  <c r="I13" i="1" s="1"/>
  <c r="I20" i="1" s="1"/>
  <c r="I27" i="1" s="1"/>
  <c r="I34" i="1" s="1"/>
  <c r="I41" i="1" s="1"/>
  <c r="I48" i="1" s="1"/>
  <c r="I55" i="1" s="1"/>
  <c r="I62" i="1" s="1"/>
  <c r="I69" i="1" s="1"/>
  <c r="I76" i="1" s="1"/>
  <c r="I83" i="1" s="1"/>
  <c r="F6" i="1"/>
  <c r="F13" i="1" s="1"/>
  <c r="F20" i="1" s="1"/>
  <c r="F27" i="1" s="1"/>
  <c r="F34" i="1" s="1"/>
  <c r="F41" i="1" s="1"/>
  <c r="F48" i="1" s="1"/>
  <c r="F55" i="1" s="1"/>
  <c r="F62" i="1" s="1"/>
  <c r="F69" i="1" s="1"/>
  <c r="F76" i="1" s="1"/>
  <c r="F83" i="1" s="1"/>
  <c r="I5" i="1"/>
  <c r="F5" i="1"/>
  <c r="F12" i="1" s="1"/>
  <c r="F19" i="1" s="1"/>
  <c r="J19" i="1" l="1"/>
  <c r="I9" i="1"/>
  <c r="J54" i="1"/>
  <c r="J61" i="1"/>
  <c r="J75" i="1"/>
  <c r="J12" i="1"/>
  <c r="J5" i="1"/>
  <c r="J68" i="1"/>
  <c r="J47" i="1"/>
  <c r="F9" i="1"/>
  <c r="J26" i="1"/>
  <c r="F26" i="1"/>
  <c r="F23" i="1"/>
  <c r="F16" i="1"/>
  <c r="I12" i="1"/>
  <c r="F30" i="1" l="1"/>
  <c r="F33" i="1"/>
  <c r="I19" i="1"/>
  <c r="I16" i="1"/>
  <c r="I26" i="1" l="1"/>
  <c r="I23" i="1"/>
  <c r="F40" i="1"/>
  <c r="F37" i="1"/>
  <c r="F47" i="1" l="1"/>
  <c r="F44" i="1"/>
  <c r="I30" i="1"/>
  <c r="I33" i="1"/>
  <c r="I40" i="1" l="1"/>
  <c r="I37" i="1"/>
  <c r="F51" i="1"/>
  <c r="F54" i="1"/>
  <c r="F61" i="1" l="1"/>
  <c r="F58" i="1"/>
  <c r="I47" i="1"/>
  <c r="I44" i="1"/>
  <c r="I51" i="1" l="1"/>
  <c r="I54" i="1"/>
  <c r="F65" i="1"/>
  <c r="F68" i="1"/>
  <c r="F72" i="1" l="1"/>
  <c r="F75" i="1"/>
  <c r="F82" i="1" s="1"/>
  <c r="I61" i="1"/>
  <c r="I58" i="1"/>
  <c r="F86" i="1" l="1"/>
  <c r="F79" i="1"/>
  <c r="I68" i="1"/>
  <c r="I65" i="1"/>
  <c r="I72" i="1" l="1"/>
  <c r="I75" i="1"/>
  <c r="I82" i="1" l="1"/>
  <c r="I86" i="1" s="1"/>
  <c r="I79" i="1"/>
</calcChain>
</file>

<file path=xl/sharedStrings.xml><?xml version="1.0" encoding="utf-8"?>
<sst xmlns="http://schemas.openxmlformats.org/spreadsheetml/2006/main" count="2014" uniqueCount="177">
  <si>
    <t>EVOLUÇÃO DO ESTOQUE DA DÍVIDA ATIVA</t>
  </si>
  <si>
    <t>JAN</t>
  </si>
  <si>
    <t>Tipo de Débito</t>
  </si>
  <si>
    <t>Estoque 2023</t>
  </si>
  <si>
    <t>Atualização do Estoque</t>
  </si>
  <si>
    <t>Inscritos Janeiro 2024</t>
  </si>
  <si>
    <t>Inscritos Acumulado</t>
  </si>
  <si>
    <t>Baixas no mês</t>
  </si>
  <si>
    <t>Recuperado no mês</t>
  </si>
  <si>
    <t>Recuperado no ano</t>
  </si>
  <si>
    <t>Estoque 2024</t>
  </si>
  <si>
    <t xml:space="preserve">ICMS </t>
  </si>
  <si>
    <t>IPVA</t>
  </si>
  <si>
    <t>ITCMD</t>
  </si>
  <si>
    <t>Outros Débitos</t>
  </si>
  <si>
    <t>Total</t>
  </si>
  <si>
    <t>FEV</t>
  </si>
  <si>
    <t>Inscritos Fevereiro 2024</t>
  </si>
  <si>
    <t>MAR</t>
  </si>
  <si>
    <t>Inscritos Março 2024</t>
  </si>
  <si>
    <t>ABR</t>
  </si>
  <si>
    <t>Inscritos Abril 2024</t>
  </si>
  <si>
    <t>MAI</t>
  </si>
  <si>
    <t>Inscritos Maio 2024</t>
  </si>
  <si>
    <t>JUN</t>
  </si>
  <si>
    <t>Inscritos Junho 2024</t>
  </si>
  <si>
    <t>JUL</t>
  </si>
  <si>
    <t>Inscritos Julho 2024</t>
  </si>
  <si>
    <t>AGO</t>
  </si>
  <si>
    <t>Inscritos Agosto 2024</t>
  </si>
  <si>
    <t>SET</t>
  </si>
  <si>
    <t>Inscritos Setembro 2024</t>
  </si>
  <si>
    <t>OUT</t>
  </si>
  <si>
    <t>Inscritos Outubro 2024</t>
  </si>
  <si>
    <t>NOV</t>
  </si>
  <si>
    <t>Inscritos Novembro 2024</t>
  </si>
  <si>
    <t>Inscritos Dezembro 2024</t>
  </si>
  <si>
    <t>DEZ</t>
  </si>
  <si>
    <t>Estoque 2014</t>
  </si>
  <si>
    <t>Inscritos Janeiro 2015</t>
  </si>
  <si>
    <t>Estoque 2015</t>
  </si>
  <si>
    <t>Inscritos Fevereiro 2015</t>
  </si>
  <si>
    <t>Inscritos Março 2015</t>
  </si>
  <si>
    <t>Inscritos Abril 2015</t>
  </si>
  <si>
    <t>Inscritos Maio 2015</t>
  </si>
  <si>
    <t>Inscritos Junho 2015</t>
  </si>
  <si>
    <t>Inscritos Julho 2015</t>
  </si>
  <si>
    <t>Inscritos Agosto 2015</t>
  </si>
  <si>
    <t>Inscritos Setembro 2015</t>
  </si>
  <si>
    <t>Inscritos Outubro 2015</t>
  </si>
  <si>
    <t>Inscritos Novembro 2015</t>
  </si>
  <si>
    <t>Inscritos Dezembro 2015</t>
  </si>
  <si>
    <t>Inscritos Janeiro 2016</t>
  </si>
  <si>
    <t>Estoque 2016</t>
  </si>
  <si>
    <t>Inscritos Fevereiro 2016</t>
  </si>
  <si>
    <t>Inscritos Março 2016</t>
  </si>
  <si>
    <t>Inscritos Abril 2016</t>
  </si>
  <si>
    <t>Inscritos Maio 2016</t>
  </si>
  <si>
    <t>Inscritos Junho 2016</t>
  </si>
  <si>
    <t>Inscritos Julho 2016</t>
  </si>
  <si>
    <t>Inscritos Agosto 2016</t>
  </si>
  <si>
    <t>Inscritos Setembro 2016</t>
  </si>
  <si>
    <t>Inscritos Outubro 2016</t>
  </si>
  <si>
    <t>Inscritos Novembro 2016</t>
  </si>
  <si>
    <t>Inscritos Dezembro 2016</t>
  </si>
  <si>
    <t>Inscritos Janeiro 2017</t>
  </si>
  <si>
    <t>Estoque 2017</t>
  </si>
  <si>
    <t>Inscritos Fevereiro 2017</t>
  </si>
  <si>
    <t>Inscritos Março  2017</t>
  </si>
  <si>
    <t>Inscritos Abril  2017</t>
  </si>
  <si>
    <t>Inscritos Maio  2017</t>
  </si>
  <si>
    <t>Inscritos Junho  2017</t>
  </si>
  <si>
    <t>Inscritos Julho  2017</t>
  </si>
  <si>
    <t>Inscritos Agosto  2017</t>
  </si>
  <si>
    <t>Inscritos Setembro  2017</t>
  </si>
  <si>
    <t>Inscritos Outubro  2017</t>
  </si>
  <si>
    <t>Inscritos Novembro  2017</t>
  </si>
  <si>
    <t>Inscritos Dezembro  2017</t>
  </si>
  <si>
    <t>Inscritos Janeiro 2018</t>
  </si>
  <si>
    <t>Estoque 2018</t>
  </si>
  <si>
    <t>Inscritos Fevereiro 2018</t>
  </si>
  <si>
    <t>Inscritos Março 2018</t>
  </si>
  <si>
    <t>Inscritos  Abril  2018</t>
  </si>
  <si>
    <t>Inscritos  Maio  2018</t>
  </si>
  <si>
    <t>Inscritos  Junho  2018</t>
  </si>
  <si>
    <t>Inscritos  Julho  2018</t>
  </si>
  <si>
    <t>Inscritos  Agosto  2018</t>
  </si>
  <si>
    <t>Inscritos  Setembro  2018</t>
  </si>
  <si>
    <t>Inscritos  Outubro  2018</t>
  </si>
  <si>
    <t>Inscritos  Novembro  2018</t>
  </si>
  <si>
    <t>Inscritos  Dezembro  2018</t>
  </si>
  <si>
    <t>Inscritos Janeiro 2019</t>
  </si>
  <si>
    <t>Estoque 2019</t>
  </si>
  <si>
    <t>Inscritos Fevereiro 2019</t>
  </si>
  <si>
    <t>Inscritos Março  2019</t>
  </si>
  <si>
    <t>Inscritos Abril  2019</t>
  </si>
  <si>
    <t>Inscritos Maio  2019</t>
  </si>
  <si>
    <t>Inscritos Junho  2019</t>
  </si>
  <si>
    <t>Inscritos Julho  2019</t>
  </si>
  <si>
    <t>Inscritos Agosto  2019</t>
  </si>
  <si>
    <t>Inscritos Setembro  2019</t>
  </si>
  <si>
    <t>Inscritos Outubro  2019</t>
  </si>
  <si>
    <t>Inscritos Novembro  2019</t>
  </si>
  <si>
    <t>Inscritos Dezembro  2019</t>
  </si>
  <si>
    <t>Inscritos Janeiro  2020</t>
  </si>
  <si>
    <t>Estoque 2020</t>
  </si>
  <si>
    <t>Inscritos Fevereiro  2020</t>
  </si>
  <si>
    <t>Inscritos Março  2020</t>
  </si>
  <si>
    <t>Inscritos Abril  2020</t>
  </si>
  <si>
    <t>Inscritos Maio  2020</t>
  </si>
  <si>
    <t>Inscritos Junho  2020</t>
  </si>
  <si>
    <t>Inscritos Julho  2020</t>
  </si>
  <si>
    <t>Inscritos Agosto  2020</t>
  </si>
  <si>
    <t>Inscritos Setembro  2020</t>
  </si>
  <si>
    <t>Inscritos Outubro  2020</t>
  </si>
  <si>
    <t>Inscritos Novembro  2020</t>
  </si>
  <si>
    <t>Inscritos Dezembro  2020</t>
  </si>
  <si>
    <t>Inscritos Janeiro  2021</t>
  </si>
  <si>
    <t>Estoque 2021</t>
  </si>
  <si>
    <t>Inscritos Fevereiro  2021</t>
  </si>
  <si>
    <t>Inscritos Março  2021</t>
  </si>
  <si>
    <t>Inscritos Abril  2021</t>
  </si>
  <si>
    <t>Inscritos Maio  2021</t>
  </si>
  <si>
    <t xml:space="preserve">  </t>
  </si>
  <si>
    <t>Inscritos Junho  2021</t>
  </si>
  <si>
    <t>Inscritos Julho 2021</t>
  </si>
  <si>
    <t>Inscritos Agosto 2021</t>
  </si>
  <si>
    <t>Inscritos Setembro 2021</t>
  </si>
  <si>
    <t>Inscritos Outubro 2021</t>
  </si>
  <si>
    <t>Inscritos Novembro 2021</t>
  </si>
  <si>
    <t>Inscritos Dezembro 2021</t>
  </si>
  <si>
    <t>Inscritos Janeiro  2022</t>
  </si>
  <si>
    <t>Estoque 2022</t>
  </si>
  <si>
    <t>Inscritos Fevereiro  2022</t>
  </si>
  <si>
    <t>Inscritos Março  2022</t>
  </si>
  <si>
    <t>Inscritos Abril  2022</t>
  </si>
  <si>
    <t>Inscritos Maio 2022</t>
  </si>
  <si>
    <t>Inscritos Junho 2022</t>
  </si>
  <si>
    <t>Inscritos Julho 2022</t>
  </si>
  <si>
    <t>Inscritos Agosto 2022</t>
  </si>
  <si>
    <t>Inscritos Setembro 2022</t>
  </si>
  <si>
    <t>Inscritos Outubro2022</t>
  </si>
  <si>
    <t>Inscritos Novembro2022</t>
  </si>
  <si>
    <t>Inscritos Dezembro2022</t>
  </si>
  <si>
    <t>Inscritos Janeiro 2023</t>
  </si>
  <si>
    <t>Inscritos Fevereiro 2023</t>
  </si>
  <si>
    <t>Inscritos Março 2023</t>
  </si>
  <si>
    <t>Inscritos Abril 2023</t>
  </si>
  <si>
    <t>Inscritos Maio 2023</t>
  </si>
  <si>
    <t>Inscritos Junho 2023</t>
  </si>
  <si>
    <t>Inscritos Julho 2023</t>
  </si>
  <si>
    <t>Inscritos Agosto 2023</t>
  </si>
  <si>
    <t>Inscritos Setembro 2023</t>
  </si>
  <si>
    <t>Inscritos Outubro 2023</t>
  </si>
  <si>
    <t>Inscritos Novembro 2023</t>
  </si>
  <si>
    <t>Inscritos Dezembro 2023</t>
  </si>
  <si>
    <t>Inscritos Janeiro 2025</t>
  </si>
  <si>
    <t>Estoque 12/2024</t>
  </si>
  <si>
    <t>Estoque 01/2025</t>
  </si>
  <si>
    <t>Inscritos Fevereiro 2025</t>
  </si>
  <si>
    <t>Estoque 03/2025</t>
  </si>
  <si>
    <t>Estoque 02/2025</t>
  </si>
  <si>
    <t>Inscritos Março 2025</t>
  </si>
  <si>
    <t>Inscritos Abril 2025</t>
  </si>
  <si>
    <t>Estoque 04/2025</t>
  </si>
  <si>
    <t>Inscritos Maio 2025</t>
  </si>
  <si>
    <t>Estoque 05/2025</t>
  </si>
  <si>
    <t>Inscritos Junho 2025</t>
  </si>
  <si>
    <t>Estoque 06/2025</t>
  </si>
  <si>
    <t>Inscritos JuLho 2025</t>
  </si>
  <si>
    <t>Estoque 07/2025</t>
  </si>
  <si>
    <t>Inscritos Agosto 2025</t>
  </si>
  <si>
    <t>Estoque 08/2025</t>
  </si>
  <si>
    <t>Inscritos Setembro 2025</t>
  </si>
  <si>
    <t>Estoque 09/2025</t>
  </si>
  <si>
    <t>Inscritos Outubro 2025</t>
  </si>
  <si>
    <t>Estoque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</si>
</sst>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rgb="FF555555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0" xfId="0" applyFont="1"/>
    <xf numFmtId="0" fontId="3" fillId="4" borderId="4" xfId="0" applyFont="1" applyFill="1" applyBorder="1"/>
    <xf numFmtId="44" fontId="6" fillId="5" borderId="5" xfId="1" applyFont="1" applyFill="1" applyBorder="1" applyAlignment="1">
      <alignment horizontal="center" vertical="center"/>
    </xf>
    <xf numFmtId="44" fontId="6" fillId="5" borderId="5" xfId="1" applyFont="1" applyFill="1" applyBorder="1" applyAlignment="1">
      <alignment vertical="center"/>
    </xf>
    <xf numFmtId="164" fontId="6" fillId="5" borderId="5" xfId="1" applyNumberFormat="1" applyFont="1" applyFill="1" applyBorder="1" applyAlignment="1">
      <alignment horizontal="center" vertical="center"/>
    </xf>
    <xf numFmtId="0" fontId="3" fillId="4" borderId="11" xfId="0" applyFont="1" applyFill="1" applyBorder="1"/>
    <xf numFmtId="44" fontId="6" fillId="4" borderId="1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44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2" applyFont="1" applyAlignment="1">
      <alignment horizontal="center" vertical="center"/>
    </xf>
    <xf numFmtId="164" fontId="3" fillId="2" borderId="0" xfId="2" applyFont="1" applyFill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4" borderId="5" xfId="0" applyFont="1" applyFill="1" applyBorder="1"/>
    <xf numFmtId="164" fontId="6" fillId="5" borderId="5" xfId="2" applyFont="1" applyFill="1" applyBorder="1" applyAlignment="1">
      <alignment horizontal="center" vertical="center"/>
    </xf>
    <xf numFmtId="164" fontId="6" fillId="5" borderId="5" xfId="2" applyNumberFormat="1" applyFont="1" applyFill="1" applyBorder="1" applyAlignment="1">
      <alignment vertical="center"/>
    </xf>
    <xf numFmtId="164" fontId="6" fillId="5" borderId="5" xfId="2" applyFont="1" applyFill="1" applyBorder="1" applyAlignment="1">
      <alignment vertical="center"/>
    </xf>
    <xf numFmtId="164" fontId="6" fillId="5" borderId="5" xfId="2" applyNumberFormat="1" applyFont="1" applyFill="1" applyBorder="1" applyAlignment="1">
      <alignment horizontal="center" vertical="center"/>
    </xf>
    <xf numFmtId="164" fontId="6" fillId="4" borderId="5" xfId="2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2" applyFont="1"/>
    <xf numFmtId="164" fontId="3" fillId="0" borderId="0" xfId="0" applyNumberFormat="1" applyFont="1"/>
    <xf numFmtId="8" fontId="3" fillId="0" borderId="0" xfId="0" applyNumberFormat="1" applyFont="1" applyAlignment="1">
      <alignment horizontal="center" vertical="center"/>
    </xf>
    <xf numFmtId="43" fontId="0" fillId="0" borderId="0" xfId="0" applyNumberFormat="1"/>
    <xf numFmtId="164" fontId="1" fillId="0" borderId="0" xfId="2" applyFont="1"/>
    <xf numFmtId="164" fontId="6" fillId="4" borderId="5" xfId="2" applyFont="1" applyFill="1" applyBorder="1" applyAlignment="1">
      <alignment vertical="center"/>
    </xf>
    <xf numFmtId="0" fontId="0" fillId="0" borderId="0" xfId="0" applyAlignment="1">
      <alignment wrapText="1"/>
    </xf>
    <xf numFmtId="164" fontId="1" fillId="0" borderId="0" xfId="2" applyFont="1" applyBorder="1"/>
    <xf numFmtId="0" fontId="0" fillId="0" borderId="0" xfId="0" applyBorder="1"/>
    <xf numFmtId="164" fontId="9" fillId="6" borderId="0" xfId="2" applyFont="1" applyFill="1" applyBorder="1" applyAlignment="1">
      <alignment horizontal="center" vertical="center"/>
    </xf>
    <xf numFmtId="3" fontId="0" fillId="0" borderId="0" xfId="0" applyNumberFormat="1"/>
    <xf numFmtId="164" fontId="6" fillId="4" borderId="12" xfId="2" applyFont="1" applyFill="1" applyBorder="1" applyAlignment="1">
      <alignment horizontal="center" vertical="center"/>
    </xf>
    <xf numFmtId="164" fontId="0" fillId="0" borderId="0" xfId="0" applyNumberFormat="1"/>
    <xf numFmtId="43" fontId="10" fillId="0" borderId="0" xfId="0" applyNumberFormat="1" applyFont="1"/>
    <xf numFmtId="0" fontId="7" fillId="3" borderId="14" xfId="0" applyFont="1" applyFill="1" applyBorder="1" applyAlignment="1">
      <alignment horizontal="center" vertical="center"/>
    </xf>
    <xf numFmtId="164" fontId="6" fillId="5" borderId="5" xfId="2" applyFont="1" applyFill="1" applyBorder="1" applyAlignment="1">
      <alignment vertical="center" wrapText="1"/>
    </xf>
    <xf numFmtId="0" fontId="7" fillId="3" borderId="17" xfId="0" applyFont="1" applyFill="1" applyBorder="1"/>
    <xf numFmtId="0" fontId="3" fillId="4" borderId="18" xfId="0" applyFont="1" applyFill="1" applyBorder="1"/>
    <xf numFmtId="4" fontId="11" fillId="0" borderId="0" xfId="0" applyNumberFormat="1" applyFont="1"/>
    <xf numFmtId="165" fontId="0" fillId="0" borderId="0" xfId="0" applyNumberFormat="1"/>
    <xf numFmtId="4" fontId="0" fillId="0" borderId="0" xfId="0" applyNumberFormat="1"/>
    <xf numFmtId="0" fontId="0" fillId="0" borderId="0" xfId="0" applyNumberFormat="1"/>
    <xf numFmtId="17" fontId="6" fillId="0" borderId="0" xfId="0" applyNumberFormat="1" applyFont="1" applyAlignment="1">
      <alignment horizontal="center" vertical="center"/>
    </xf>
    <xf numFmtId="164" fontId="0" fillId="0" borderId="0" xfId="2" applyFont="1" applyAlignment="1">
      <alignment horizontal="center" vertical="center"/>
    </xf>
    <xf numFmtId="164" fontId="0" fillId="0" borderId="0" xfId="2" applyFont="1"/>
    <xf numFmtId="164" fontId="0" fillId="0" borderId="0" xfId="0" applyNumberFormat="1" applyAlignment="1">
      <alignment horizontal="center" vertical="center"/>
    </xf>
    <xf numFmtId="164" fontId="0" fillId="0" borderId="0" xfId="2" applyFont="1" applyAlignment="1">
      <alignment horizontal="center"/>
    </xf>
    <xf numFmtId="164" fontId="8" fillId="0" borderId="0" xfId="2" applyFont="1" applyAlignment="1">
      <alignment horizontal="center" vertical="center"/>
    </xf>
    <xf numFmtId="44" fontId="0" fillId="0" borderId="0" xfId="1" applyFont="1"/>
    <xf numFmtId="44" fontId="6" fillId="5" borderId="6" xfId="1" applyFont="1" applyFill="1" applyBorder="1" applyAlignment="1">
      <alignment horizontal="center" vertical="center"/>
    </xf>
    <xf numFmtId="44" fontId="6" fillId="5" borderId="8" xfId="1" applyFont="1" applyFill="1" applyBorder="1" applyAlignment="1">
      <alignment horizontal="center" vertical="center"/>
    </xf>
    <xf numFmtId="44" fontId="6" fillId="5" borderId="10" xfId="1" applyFont="1" applyFill="1" applyBorder="1" applyAlignment="1">
      <alignment horizontal="center" vertical="center"/>
    </xf>
    <xf numFmtId="44" fontId="3" fillId="4" borderId="7" xfId="1" applyFont="1" applyFill="1" applyBorder="1" applyAlignment="1">
      <alignment horizontal="center" vertical="center"/>
    </xf>
    <xf numFmtId="44" fontId="3" fillId="4" borderId="9" xfId="1" applyFont="1" applyFill="1" applyBorder="1" applyAlignment="1">
      <alignment horizontal="center" vertical="center"/>
    </xf>
    <xf numFmtId="44" fontId="3" fillId="4" borderId="13" xfId="1" applyFont="1" applyFill="1" applyBorder="1" applyAlignment="1">
      <alignment horizontal="center" vertical="center"/>
    </xf>
    <xf numFmtId="164" fontId="6" fillId="5" borderId="6" xfId="2" applyFont="1" applyFill="1" applyBorder="1" applyAlignment="1">
      <alignment horizontal="center" vertical="center"/>
    </xf>
    <xf numFmtId="164" fontId="6" fillId="5" borderId="8" xfId="2" applyFont="1" applyFill="1" applyBorder="1" applyAlignment="1">
      <alignment horizontal="center" vertical="center"/>
    </xf>
    <xf numFmtId="164" fontId="6" fillId="5" borderId="10" xfId="2" applyFont="1" applyFill="1" applyBorder="1" applyAlignment="1">
      <alignment horizontal="center" vertical="center"/>
    </xf>
    <xf numFmtId="164" fontId="3" fillId="4" borderId="6" xfId="2" applyFont="1" applyFill="1" applyBorder="1" applyAlignment="1">
      <alignment horizontal="center" vertical="center"/>
    </xf>
    <xf numFmtId="164" fontId="3" fillId="4" borderId="8" xfId="2" applyFont="1" applyFill="1" applyBorder="1" applyAlignment="1">
      <alignment horizontal="center" vertical="center"/>
    </xf>
    <xf numFmtId="164" fontId="3" fillId="4" borderId="10" xfId="2" applyFont="1" applyFill="1" applyBorder="1" applyAlignment="1">
      <alignment horizontal="center" vertical="center"/>
    </xf>
    <xf numFmtId="164" fontId="3" fillId="4" borderId="7" xfId="2" applyFont="1" applyFill="1" applyBorder="1" applyAlignment="1">
      <alignment horizontal="center" vertical="center"/>
    </xf>
    <xf numFmtId="164" fontId="3" fillId="4" borderId="9" xfId="2" applyFont="1" applyFill="1" applyBorder="1" applyAlignment="1">
      <alignment horizontal="center" vertical="center"/>
    </xf>
    <xf numFmtId="164" fontId="3" fillId="4" borderId="13" xfId="2" applyFont="1" applyFill="1" applyBorder="1" applyAlignment="1">
      <alignment horizontal="center" vertical="center"/>
    </xf>
    <xf numFmtId="164" fontId="3" fillId="4" borderId="15" xfId="2" applyFont="1" applyFill="1" applyBorder="1" applyAlignment="1">
      <alignment horizontal="center" vertical="center"/>
    </xf>
    <xf numFmtId="164" fontId="3" fillId="4" borderId="16" xfId="2" applyFont="1" applyFill="1" applyBorder="1" applyAlignment="1">
      <alignment horizontal="center" vertical="center"/>
    </xf>
  </cellXfs>
  <cellStyles count="3">
    <cellStyle name="Moeda" xfId="1" builtinId="4"/>
    <cellStyle name="Moeda 2" xfId="2" xr:uid="{F659C94F-EC86-4E16-8C5E-1246D9628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786259141/Documents/TAREFAS/2025/09SETEMBRO_25/11092025%20-%20MENSAL%20-%20A&#199;&#195;O%20TRANSPAR&#202;NCIA%202025%20-%20SETEMBRO/A&#199;&#195;O%20TRANSPAR&#202;NCIA%202025%20-%20AGO%20-%20com%20detalhamento%20das%20baix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4/12-2024/20122024%20-%20A&#231;&#227;o%20Transpar&#234;ncia/A&#199;&#195;O%20TRANSPAR&#202;NCIA%202024%20-%20OU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5/03-2025/03032025%20-%20Relat&#243;rio%20Evolu&#231;&#227;o%20do%20Estoque%20e%20da%20Recupera&#231;&#227;o%20da%20D&#237;vida%20Ativa%20-%20Janeiro2015%20a%20Dezembro2024%20(item%201%202)/A&#231;&#227;o%20Transpar&#234;ncia/A&#199;&#195;O%20TRANSPAR&#202;NCIA%202023%20-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Evolução Estoque DA 2015-2024"/>
    </sheetNames>
    <sheetDataSet>
      <sheetData sheetId="0"/>
      <sheetData sheetId="1">
        <row r="82">
          <cell r="F82">
            <v>100932085252.1635</v>
          </cell>
          <cell r="I82">
            <v>10981508435.35606</v>
          </cell>
        </row>
        <row r="83">
          <cell r="F83">
            <v>10697363092.625784</v>
          </cell>
          <cell r="I83">
            <v>5403387818.5176268</v>
          </cell>
        </row>
        <row r="84">
          <cell r="F84">
            <v>291747257.79000002</v>
          </cell>
          <cell r="I84">
            <v>87109623.290000021</v>
          </cell>
        </row>
        <row r="85">
          <cell r="F85">
            <v>4115552797.9300013</v>
          </cell>
          <cell r="I85">
            <v>1539547230.8499994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4"/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>
        <row r="82">
          <cell r="F82">
            <v>71155441726.523499</v>
          </cell>
          <cell r="I82">
            <v>6714330163.4348736</v>
          </cell>
        </row>
        <row r="83">
          <cell r="F83">
            <v>7390346961.0508318</v>
          </cell>
          <cell r="I83">
            <v>3728635781.2400002</v>
          </cell>
        </row>
        <row r="84">
          <cell r="F84">
            <v>217832372.32000002</v>
          </cell>
          <cell r="I84">
            <v>62927786.490000002</v>
          </cell>
        </row>
        <row r="85">
          <cell r="F85">
            <v>3173441036.27</v>
          </cell>
          <cell r="I85">
            <v>1014053226.4699999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A919-F2BA-4D9F-863D-420FD45A0D38}">
  <dimension ref="A2:J72"/>
  <sheetViews>
    <sheetView showGridLines="0" tabSelected="1" topLeftCell="A55" workbookViewId="0">
      <selection activeCell="D65" sqref="D65"/>
    </sheetView>
  </sheetViews>
  <sheetFormatPr defaultRowHeight="15"/>
  <cols>
    <col min="2" max="2" width="18" customWidth="1"/>
    <col min="3" max="4" width="21.7109375" bestFit="1" customWidth="1"/>
    <col min="5" max="5" width="23.7109375" customWidth="1"/>
    <col min="6" max="7" width="19.5703125" bestFit="1" customWidth="1"/>
    <col min="8" max="8" width="21.85546875" customWidth="1"/>
    <col min="9" max="9" width="19.5703125" bestFit="1" customWidth="1"/>
    <col min="10" max="10" width="24.140625" customWidth="1"/>
    <col min="11" max="12" width="33.85546875" bestFit="1" customWidth="1"/>
    <col min="13" max="13" width="22.85546875" customWidth="1"/>
  </cols>
  <sheetData>
    <row r="2" spans="1:10" ht="21">
      <c r="B2" s="3" t="s">
        <v>0</v>
      </c>
    </row>
    <row r="3" spans="1:10" ht="15.75" thickBot="1"/>
    <row r="4" spans="1:10">
      <c r="A4" s="12" t="s">
        <v>1</v>
      </c>
      <c r="B4" s="13" t="s">
        <v>2</v>
      </c>
      <c r="C4" s="14" t="s">
        <v>157</v>
      </c>
      <c r="D4" s="14" t="s">
        <v>4</v>
      </c>
      <c r="E4" s="14" t="s">
        <v>156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158</v>
      </c>
    </row>
    <row r="5" spans="1:10">
      <c r="B5" s="17" t="s">
        <v>11</v>
      </c>
      <c r="C5" s="18">
        <v>400681334383.19965</v>
      </c>
      <c r="D5" s="72">
        <v>1145515046.7077637</v>
      </c>
      <c r="E5" s="18">
        <v>2450386630.5500002</v>
      </c>
      <c r="F5" s="18">
        <f>E5+'[1]2024'!F82</f>
        <v>103382471882.7135</v>
      </c>
      <c r="G5" s="19">
        <v>1105448601.9499991</v>
      </c>
      <c r="H5" s="19">
        <v>310578620.00659144</v>
      </c>
      <c r="I5" s="19">
        <f>H5+'[1]2024'!I82</f>
        <v>11292087055.362652</v>
      </c>
      <c r="J5" s="75">
        <f>C9+D9+E9-G9-H9</f>
        <v>428776240538.13593</v>
      </c>
    </row>
    <row r="6" spans="1:10">
      <c r="B6" s="17" t="s">
        <v>12</v>
      </c>
      <c r="C6" s="18">
        <v>8394309660.1101112</v>
      </c>
      <c r="D6" s="73"/>
      <c r="E6" s="18">
        <v>283600.17</v>
      </c>
      <c r="F6" s="18">
        <f>E6+'[1]2024'!F83</f>
        <v>10697646692.795784</v>
      </c>
      <c r="G6" s="19">
        <v>88516605.484113082</v>
      </c>
      <c r="H6" s="19">
        <v>354866901.31988961</v>
      </c>
      <c r="I6" s="19">
        <f>H6+'[1]2024'!I83</f>
        <v>5758254719.8375168</v>
      </c>
      <c r="J6" s="76"/>
    </row>
    <row r="7" spans="1:10">
      <c r="B7" s="17" t="s">
        <v>13</v>
      </c>
      <c r="C7" s="18">
        <v>897611541.34000015</v>
      </c>
      <c r="D7" s="73"/>
      <c r="E7" s="18">
        <v>6828321.8100000005</v>
      </c>
      <c r="F7" s="18">
        <f>E7+'[1]2024'!F84</f>
        <v>298575579.60000002</v>
      </c>
      <c r="G7" s="19">
        <v>4847002.5</v>
      </c>
      <c r="H7" s="19">
        <v>1597305.1500000008</v>
      </c>
      <c r="I7" s="19">
        <f>H7+'[1]2024'!I84</f>
        <v>88706928.440000027</v>
      </c>
      <c r="J7" s="76"/>
    </row>
    <row r="8" spans="1:10">
      <c r="B8" s="17" t="s">
        <v>14</v>
      </c>
      <c r="C8" s="20">
        <v>17100391562.639</v>
      </c>
      <c r="D8" s="74"/>
      <c r="E8" s="18">
        <v>61018751.379999653</v>
      </c>
      <c r="F8" s="18">
        <f>E8+'[1]2024'!F85</f>
        <v>4176571549.3100009</v>
      </c>
      <c r="G8" s="19">
        <v>71646348.389975086</v>
      </c>
      <c r="H8" s="19">
        <v>23937574.970001493</v>
      </c>
      <c r="I8" s="19">
        <f>H8+'[1]2024'!I85</f>
        <v>1563484805.8200009</v>
      </c>
      <c r="J8" s="76"/>
    </row>
    <row r="9" spans="1:10" ht="15.75" thickBot="1">
      <c r="B9" s="21" t="s">
        <v>15</v>
      </c>
      <c r="C9" s="22">
        <f>SUM(C5:C8)</f>
        <v>427073647147.28876</v>
      </c>
      <c r="D9" s="22">
        <f>SUM(D5)</f>
        <v>1145515046.7077637</v>
      </c>
      <c r="E9" s="22">
        <f>SUM(E5:E8)</f>
        <v>2518517303.9099998</v>
      </c>
      <c r="F9" s="22">
        <f>SUM(F5:F8)</f>
        <v>118555265704.41928</v>
      </c>
      <c r="G9" s="22">
        <f>SUM(G5:G8)</f>
        <v>1270458558.3240871</v>
      </c>
      <c r="H9" s="22">
        <f>SUM(H5:H8)</f>
        <v>690980401.44648254</v>
      </c>
      <c r="I9" s="22">
        <f>SUM(I5:I8)</f>
        <v>18702533509.460171</v>
      </c>
      <c r="J9" s="77"/>
    </row>
    <row r="10" spans="1:10" ht="15.75" thickBot="1"/>
    <row r="11" spans="1:10">
      <c r="A11" s="12" t="s">
        <v>16</v>
      </c>
      <c r="B11" s="13" t="s">
        <v>2</v>
      </c>
      <c r="C11" s="14" t="s">
        <v>158</v>
      </c>
      <c r="D11" s="14" t="s">
        <v>4</v>
      </c>
      <c r="E11" s="14" t="s">
        <v>159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161</v>
      </c>
    </row>
    <row r="12" spans="1:10">
      <c r="B12" s="17" t="s">
        <v>11</v>
      </c>
      <c r="C12" s="18">
        <v>402285822914.09955</v>
      </c>
      <c r="D12" s="72">
        <v>3630697326.6842041</v>
      </c>
      <c r="E12" s="18">
        <v>5302221539.3599997</v>
      </c>
      <c r="F12" s="18">
        <f>E12+F5</f>
        <v>108684693422.0735</v>
      </c>
      <c r="G12" s="19">
        <v>1617140218.700006</v>
      </c>
      <c r="H12" s="19">
        <v>268360846.19203261</v>
      </c>
      <c r="I12" s="19">
        <f>H12+I5</f>
        <v>11560447901.554684</v>
      </c>
      <c r="J12" s="75">
        <f>C16+D16+E16-G16-H16</f>
        <v>435517285051.15387</v>
      </c>
    </row>
    <row r="13" spans="1:10">
      <c r="B13" s="17" t="s">
        <v>12</v>
      </c>
      <c r="C13" s="18">
        <v>7989360358.4820633</v>
      </c>
      <c r="D13" s="73"/>
      <c r="E13" s="18">
        <v>366088.58</v>
      </c>
      <c r="F13" s="18">
        <f>E13+F6</f>
        <v>10698012781.375784</v>
      </c>
      <c r="G13" s="19">
        <v>12845147.292639997</v>
      </c>
      <c r="H13" s="19">
        <v>186601589.07161227</v>
      </c>
      <c r="I13" s="19">
        <f>H13+I6</f>
        <v>5944856308.9091291</v>
      </c>
      <c r="J13" s="76"/>
    </row>
    <row r="14" spans="1:10">
      <c r="B14" s="17" t="s">
        <v>13</v>
      </c>
      <c r="C14" s="18">
        <v>901813690.52533734</v>
      </c>
      <c r="D14" s="73"/>
      <c r="E14" s="18">
        <v>3338897.39</v>
      </c>
      <c r="F14" s="18">
        <f>E14+F7</f>
        <v>301914476.99000001</v>
      </c>
      <c r="G14" s="19">
        <v>7725991.259999997</v>
      </c>
      <c r="H14" s="19">
        <v>2942766.4600000004</v>
      </c>
      <c r="I14" s="19">
        <f>H14+I7</f>
        <v>91649694.900000021</v>
      </c>
      <c r="J14" s="76"/>
    </row>
    <row r="15" spans="1:10">
      <c r="B15" s="17" t="s">
        <v>14</v>
      </c>
      <c r="C15" s="20">
        <v>17599243575.029037</v>
      </c>
      <c r="D15" s="74"/>
      <c r="E15" s="18">
        <v>62997090.959998399</v>
      </c>
      <c r="F15" s="18">
        <f>E15+F8</f>
        <v>4239568640.2699995</v>
      </c>
      <c r="G15" s="19">
        <v>141127128.46000421</v>
      </c>
      <c r="H15" s="19">
        <v>21832742.520021416</v>
      </c>
      <c r="I15" s="19">
        <f>H15+I8</f>
        <v>1585317548.3400223</v>
      </c>
      <c r="J15" s="76"/>
    </row>
    <row r="16" spans="1:10" ht="15.75" thickBot="1">
      <c r="B16" s="21" t="s">
        <v>15</v>
      </c>
      <c r="C16" s="22">
        <f>SUM(C12:C15)</f>
        <v>428776240538.13599</v>
      </c>
      <c r="D16" s="22">
        <f>SUM(D12)</f>
        <v>3630697326.6842041</v>
      </c>
      <c r="E16" s="22">
        <f>SUM(E12:E15)</f>
        <v>5368923616.2899981</v>
      </c>
      <c r="F16" s="22">
        <f>SUM(F12:F15)</f>
        <v>123924189320.70929</v>
      </c>
      <c r="G16" s="22">
        <f>SUM(G12:G15)</f>
        <v>1778838485.7126503</v>
      </c>
      <c r="H16" s="22">
        <f>SUM(H12:H15)</f>
        <v>479737944.24366629</v>
      </c>
      <c r="I16" s="22">
        <f>SUM(I12:I15)</f>
        <v>19182271453.703838</v>
      </c>
      <c r="J16" s="77"/>
    </row>
    <row r="17" spans="1:10" ht="15.75" thickBot="1"/>
    <row r="18" spans="1:10">
      <c r="A18" s="12" t="s">
        <v>18</v>
      </c>
      <c r="B18" s="13" t="s">
        <v>2</v>
      </c>
      <c r="C18" s="14" t="s">
        <v>161</v>
      </c>
      <c r="D18" s="14" t="s">
        <v>4</v>
      </c>
      <c r="E18" s="14" t="s">
        <v>162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160</v>
      </c>
    </row>
    <row r="19" spans="1:10">
      <c r="B19" s="17" t="s">
        <v>11</v>
      </c>
      <c r="C19" s="18">
        <v>409175056142.95007</v>
      </c>
      <c r="D19" s="72">
        <v>1591002896.9870605</v>
      </c>
      <c r="E19" s="18">
        <v>2524687917.0700002</v>
      </c>
      <c r="F19" s="18">
        <f>E19+F12</f>
        <v>111209381339.14351</v>
      </c>
      <c r="G19" s="19">
        <v>2270644669.6202779</v>
      </c>
      <c r="H19" s="19">
        <v>287527274.20755899</v>
      </c>
      <c r="I19" s="19">
        <f>H19+I12</f>
        <v>11847975175.762243</v>
      </c>
      <c r="J19" s="75">
        <f>C23+D23+E23-G23-H23</f>
        <v>436633598854.40765</v>
      </c>
    </row>
    <row r="20" spans="1:10">
      <c r="B20" s="17" t="s">
        <v>12</v>
      </c>
      <c r="C20" s="18">
        <v>7829205886.2229328</v>
      </c>
      <c r="D20" s="73"/>
      <c r="E20" s="18">
        <v>300713.52999999997</v>
      </c>
      <c r="F20" s="18">
        <f>E20+F13</f>
        <v>10698313494.905785</v>
      </c>
      <c r="G20" s="19">
        <v>302974782.27000332</v>
      </c>
      <c r="H20" s="19">
        <v>143983939.39547697</v>
      </c>
      <c r="I20" s="19">
        <f>H20+I13</f>
        <v>6088840248.3046064</v>
      </c>
      <c r="J20" s="76"/>
    </row>
    <row r="21" spans="1:10">
      <c r="B21" s="17" t="s">
        <v>13</v>
      </c>
      <c r="C21" s="18">
        <v>898605810.64504743</v>
      </c>
      <c r="D21" s="73"/>
      <c r="E21" s="18">
        <v>14534047.090000002</v>
      </c>
      <c r="F21" s="18">
        <f>E21+F14</f>
        <v>316448524.07999998</v>
      </c>
      <c r="G21" s="19">
        <v>4048485.3499999996</v>
      </c>
      <c r="H21" s="19">
        <v>1947036.3499999996</v>
      </c>
      <c r="I21" s="19">
        <f>H21+I14</f>
        <v>93596731.250000015</v>
      </c>
      <c r="J21" s="76"/>
    </row>
    <row r="22" spans="1:10">
      <c r="B22" s="17" t="s">
        <v>14</v>
      </c>
      <c r="C22" s="20">
        <v>17614417211.335819</v>
      </c>
      <c r="D22" s="74"/>
      <c r="E22" s="18">
        <v>101004350.9600004</v>
      </c>
      <c r="F22" s="18">
        <f>E22+F15</f>
        <v>4340572991.2299995</v>
      </c>
      <c r="G22" s="19">
        <v>70357286.389994293</v>
      </c>
      <c r="H22" s="19">
        <v>33732648.799999945</v>
      </c>
      <c r="I22" s="19">
        <f>H22+I15</f>
        <v>1619050197.1400223</v>
      </c>
      <c r="J22" s="76"/>
    </row>
    <row r="23" spans="1:10" ht="15.75" thickBot="1">
      <c r="B23" s="21" t="s">
        <v>15</v>
      </c>
      <c r="C23" s="22">
        <f>SUM(C19:C22)</f>
        <v>435517285051.15387</v>
      </c>
      <c r="D23" s="22">
        <f>SUM(D19)</f>
        <v>1591002896.9870605</v>
      </c>
      <c r="E23" s="22">
        <f>SUM(E19:E22)</f>
        <v>2640527028.650001</v>
      </c>
      <c r="F23" s="22">
        <f>SUM(F19:F22)</f>
        <v>126564716349.35928</v>
      </c>
      <c r="G23" s="22">
        <f>SUM(G19:G22)</f>
        <v>2648025223.6302752</v>
      </c>
      <c r="H23" s="22">
        <f>SUM(H19:H22)</f>
        <v>467190898.7530359</v>
      </c>
      <c r="I23" s="22">
        <f>SUM(I19:I22)</f>
        <v>19649462352.456871</v>
      </c>
      <c r="J23" s="77"/>
    </row>
    <row r="24" spans="1:10" ht="15.75" thickBot="1"/>
    <row r="25" spans="1:10">
      <c r="A25" s="12" t="s">
        <v>20</v>
      </c>
      <c r="B25" s="13" t="s">
        <v>2</v>
      </c>
      <c r="C25" s="14" t="s">
        <v>160</v>
      </c>
      <c r="D25" s="14" t="s">
        <v>4</v>
      </c>
      <c r="E25" s="14" t="s">
        <v>163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164</v>
      </c>
    </row>
    <row r="26" spans="1:10">
      <c r="B26" s="17" t="s">
        <v>11</v>
      </c>
      <c r="C26" s="18">
        <v>410863852886.15033</v>
      </c>
      <c r="D26" s="72">
        <v>2371364624.98102</v>
      </c>
      <c r="E26" s="18">
        <v>2678767215.8199997</v>
      </c>
      <c r="F26" s="18">
        <f>E26+F19</f>
        <v>113888148554.9635</v>
      </c>
      <c r="G26" s="19">
        <v>2339474914.8299985</v>
      </c>
      <c r="H26" s="19">
        <v>410225168.69717544</v>
      </c>
      <c r="I26" s="19">
        <f>H26+I19</f>
        <v>12258200344.459419</v>
      </c>
      <c r="J26" s="75">
        <f>C30+D30+E30-G30-H30</f>
        <v>438031465065.41187</v>
      </c>
    </row>
    <row r="27" spans="1:10">
      <c r="B27" s="17" t="s">
        <v>12</v>
      </c>
      <c r="C27" s="18">
        <v>7056200813.4180737</v>
      </c>
      <c r="D27" s="73"/>
      <c r="E27" s="18">
        <v>236583.16999999998</v>
      </c>
      <c r="F27" s="18">
        <f>E27+F20</f>
        <v>10698550078.075785</v>
      </c>
      <c r="G27" s="19">
        <v>579388322.93985188</v>
      </c>
      <c r="H27" s="19">
        <v>155479873.52978295</v>
      </c>
      <c r="I27" s="19">
        <f>H27+I20</f>
        <v>6244320121.8343897</v>
      </c>
      <c r="J27" s="76"/>
    </row>
    <row r="28" spans="1:10">
      <c r="B28" s="17" t="s">
        <v>13</v>
      </c>
      <c r="C28" s="18">
        <v>910779891.65000045</v>
      </c>
      <c r="D28" s="73"/>
      <c r="E28" s="18">
        <v>2495019.25</v>
      </c>
      <c r="F28" s="18">
        <f>E28+F21</f>
        <v>318943543.32999998</v>
      </c>
      <c r="G28" s="19">
        <v>2625680.8400000003</v>
      </c>
      <c r="H28" s="19">
        <v>3700260.6699999995</v>
      </c>
      <c r="I28" s="19">
        <f>H28+I21</f>
        <v>97296991.920000017</v>
      </c>
      <c r="J28" s="76"/>
    </row>
    <row r="29" spans="1:10">
      <c r="B29" s="17" t="s">
        <v>14</v>
      </c>
      <c r="C29" s="20">
        <v>17802765263.189209</v>
      </c>
      <c r="D29" s="74"/>
      <c r="E29" s="18">
        <v>63986588.429998875</v>
      </c>
      <c r="F29" s="18">
        <f>E29+F22</f>
        <v>4404559579.6599979</v>
      </c>
      <c r="G29" s="19">
        <v>105263018.06000957</v>
      </c>
      <c r="H29" s="19">
        <v>122826581.07999694</v>
      </c>
      <c r="I29" s="19">
        <f>H29+I22</f>
        <v>1741876778.2200193</v>
      </c>
      <c r="J29" s="76"/>
    </row>
    <row r="30" spans="1:10" ht="15.75" thickBot="1">
      <c r="B30" s="21" t="s">
        <v>15</v>
      </c>
      <c r="C30" s="22">
        <f>SUM(C26:C29)</f>
        <v>436633598854.40765</v>
      </c>
      <c r="D30" s="22">
        <f>SUM(D26)</f>
        <v>2371364624.98102</v>
      </c>
      <c r="E30" s="22">
        <v>2745485406.6699986</v>
      </c>
      <c r="F30" s="22">
        <f>SUM(F26:F29)</f>
        <v>129310201756.0293</v>
      </c>
      <c r="G30" s="22">
        <v>3026751936.6698599</v>
      </c>
      <c r="H30" s="22">
        <v>692231883.97695529</v>
      </c>
      <c r="I30" s="22">
        <f>SUM(I26:I29)</f>
        <v>20341694236.433826</v>
      </c>
      <c r="J30" s="77"/>
    </row>
    <row r="31" spans="1:10" ht="15.75" thickBot="1"/>
    <row r="32" spans="1:10">
      <c r="A32" s="12" t="s">
        <v>22</v>
      </c>
      <c r="B32" s="13" t="s">
        <v>2</v>
      </c>
      <c r="C32" s="14" t="s">
        <v>164</v>
      </c>
      <c r="D32" s="14" t="s">
        <v>4</v>
      </c>
      <c r="E32" s="14" t="s">
        <v>165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166</v>
      </c>
    </row>
    <row r="33" spans="1:10">
      <c r="B33" s="17" t="s">
        <v>11</v>
      </c>
      <c r="C33" s="18">
        <v>412592003213.05035</v>
      </c>
      <c r="D33" s="72">
        <v>2281544115.8475952</v>
      </c>
      <c r="E33" s="18">
        <v>1619385058.97</v>
      </c>
      <c r="F33" s="18">
        <f>E33+F26</f>
        <v>115507533613.9335</v>
      </c>
      <c r="G33" s="19">
        <v>1981648144.9399958</v>
      </c>
      <c r="H33" s="19">
        <v>361355468.87476844</v>
      </c>
      <c r="I33" s="19">
        <f>H33+I26</f>
        <v>12619555813.334188</v>
      </c>
      <c r="J33" s="75">
        <f>C37+D37+E37-G37-H37</f>
        <v>439353577306.50977</v>
      </c>
    </row>
    <row r="34" spans="1:10">
      <c r="B34" s="17" t="s">
        <v>12</v>
      </c>
      <c r="C34" s="18">
        <v>6744543381.98279</v>
      </c>
      <c r="D34" s="73"/>
      <c r="E34" s="18">
        <v>256165.87</v>
      </c>
      <c r="F34" s="18">
        <f>E34+F27</f>
        <v>10698806243.945786</v>
      </c>
      <c r="G34" s="19">
        <v>10583253.379999984</v>
      </c>
      <c r="H34" s="19">
        <v>118226600.0161892</v>
      </c>
      <c r="I34" s="19">
        <f>H34+I27</f>
        <v>6362546721.8505793</v>
      </c>
      <c r="J34" s="76"/>
    </row>
    <row r="35" spans="1:10">
      <c r="B35" s="17" t="s">
        <v>13</v>
      </c>
      <c r="C35" s="18">
        <v>911483602.08000052</v>
      </c>
      <c r="D35" s="73"/>
      <c r="E35" s="18">
        <v>5484711.7799999993</v>
      </c>
      <c r="F35" s="18">
        <f>E35+F28</f>
        <v>324428255.10999995</v>
      </c>
      <c r="G35" s="19">
        <v>3153561.7799999989</v>
      </c>
      <c r="H35" s="19">
        <v>1521343.16</v>
      </c>
      <c r="I35" s="19">
        <f>H35+I28</f>
        <v>98818335.080000013</v>
      </c>
      <c r="J35" s="76"/>
    </row>
    <row r="36" spans="1:10">
      <c r="B36" s="17" t="s">
        <v>14</v>
      </c>
      <c r="C36" s="20">
        <v>17783434868.300003</v>
      </c>
      <c r="D36" s="74"/>
      <c r="E36" s="18">
        <v>71742304.689999998</v>
      </c>
      <c r="F36" s="18">
        <f>E36+F29</f>
        <v>4476301884.3499975</v>
      </c>
      <c r="G36" s="19">
        <v>138523832.10000014</v>
      </c>
      <c r="H36" s="19">
        <v>41287911.810001276</v>
      </c>
      <c r="I36" s="19">
        <f>H36+I29</f>
        <v>1783164690.0300207</v>
      </c>
      <c r="J36" s="76"/>
    </row>
    <row r="37" spans="1:10" ht="15.75" thickBot="1">
      <c r="B37" s="21" t="s">
        <v>15</v>
      </c>
      <c r="C37" s="22">
        <f>SUM(C33:C36)</f>
        <v>438031465065.41315</v>
      </c>
      <c r="D37" s="22">
        <f>SUM(D33)</f>
        <v>2281544115.8475952</v>
      </c>
      <c r="E37" s="22">
        <f>SUM(E33:E36)</f>
        <v>1696868241.3099999</v>
      </c>
      <c r="F37" s="22">
        <f>SUM(F33:F36)</f>
        <v>131007069997.33928</v>
      </c>
      <c r="G37" s="22">
        <f>SUM(G33:G36)</f>
        <v>2133908792.1999958</v>
      </c>
      <c r="H37" s="22">
        <f>SUM(H33:H36)</f>
        <v>522391323.86095893</v>
      </c>
      <c r="I37" s="22">
        <f>SUM(I33:I36)</f>
        <v>20864085560.294792</v>
      </c>
      <c r="J37" s="77"/>
    </row>
    <row r="38" spans="1:10" ht="15.75" thickBot="1"/>
    <row r="39" spans="1:10">
      <c r="A39" s="12" t="s">
        <v>24</v>
      </c>
      <c r="B39" s="13" t="s">
        <v>2</v>
      </c>
      <c r="C39" s="14" t="s">
        <v>166</v>
      </c>
      <c r="D39" s="14" t="s">
        <v>4</v>
      </c>
      <c r="E39" s="14" t="s">
        <v>167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168</v>
      </c>
    </row>
    <row r="40" spans="1:10">
      <c r="B40" s="17" t="s">
        <v>11</v>
      </c>
      <c r="C40" s="18">
        <v>414005409911.75018</v>
      </c>
      <c r="D40" s="72">
        <v>2576207653.91711</v>
      </c>
      <c r="E40" s="18">
        <v>3623911076.1299996</v>
      </c>
      <c r="F40" s="18">
        <f>E40+F33</f>
        <v>119131444690.06351</v>
      </c>
      <c r="G40" s="19">
        <v>1489587533.0300016</v>
      </c>
      <c r="H40" s="19">
        <v>326419064.49000001</v>
      </c>
      <c r="I40" s="19">
        <f>H40+I33</f>
        <v>12945974877.824188</v>
      </c>
      <c r="J40" s="75">
        <f>C44+D44+E44-G44-H44</f>
        <v>443587888265.38641</v>
      </c>
    </row>
    <row r="41" spans="1:10">
      <c r="B41" s="17" t="s">
        <v>12</v>
      </c>
      <c r="C41" s="18">
        <v>6653185237.2091331</v>
      </c>
      <c r="D41" s="73"/>
      <c r="E41" s="18">
        <v>386842.04</v>
      </c>
      <c r="F41" s="18">
        <f>E41+F34</f>
        <v>10699193085.985786</v>
      </c>
      <c r="G41" s="19">
        <v>4601906.68</v>
      </c>
      <c r="H41" s="19">
        <v>96998278.090000004</v>
      </c>
      <c r="I41" s="19">
        <f>H41+I34</f>
        <v>6459544999.9405794</v>
      </c>
      <c r="J41" s="76"/>
    </row>
    <row r="42" spans="1:10">
      <c r="B42" s="17" t="s">
        <v>13</v>
      </c>
      <c r="C42" s="18">
        <v>915532754.95999944</v>
      </c>
      <c r="D42" s="73"/>
      <c r="E42" s="18">
        <v>14243030.460000001</v>
      </c>
      <c r="F42" s="18">
        <f>E42+F35</f>
        <v>338671285.56999993</v>
      </c>
      <c r="G42" s="19">
        <v>4028317.0300000003</v>
      </c>
      <c r="H42" s="19">
        <v>1922179.95</v>
      </c>
      <c r="I42" s="19">
        <f>H42+I35</f>
        <v>100740515.03000002</v>
      </c>
      <c r="J42" s="76"/>
    </row>
    <row r="43" spans="1:10">
      <c r="B43" s="17" t="s">
        <v>14</v>
      </c>
      <c r="C43" s="20">
        <v>17779449402.589989</v>
      </c>
      <c r="D43" s="74"/>
      <c r="E43" s="18">
        <v>57728783.240000002</v>
      </c>
      <c r="F43" s="18">
        <f>E43+F36</f>
        <v>4534030667.5899973</v>
      </c>
      <c r="G43" s="19">
        <v>96517565.299999982</v>
      </c>
      <c r="H43" s="19">
        <v>18091582.34</v>
      </c>
      <c r="I43" s="19">
        <f>H43+I36</f>
        <v>1801256272.3700206</v>
      </c>
      <c r="J43" s="76"/>
    </row>
    <row r="44" spans="1:10" ht="15.75" thickBot="1">
      <c r="B44" s="21" t="s">
        <v>15</v>
      </c>
      <c r="C44" s="22">
        <f>SUM(C40:C43)</f>
        <v>439353577306.50928</v>
      </c>
      <c r="D44" s="22">
        <f>SUM(D40)</f>
        <v>2576207653.91711</v>
      </c>
      <c r="E44" s="22">
        <f>SUM(E40:E43)</f>
        <v>3696269731.8699994</v>
      </c>
      <c r="F44" s="22">
        <f>SUM(F40:F43)</f>
        <v>134703339729.20929</v>
      </c>
      <c r="G44" s="22">
        <v>1594735322.0400016</v>
      </c>
      <c r="H44" s="22">
        <f>SUM(H40:H43)</f>
        <v>443431104.87</v>
      </c>
      <c r="I44" s="22">
        <f>SUM(I40:I43)</f>
        <v>21307516665.164787</v>
      </c>
      <c r="J44" s="77"/>
    </row>
    <row r="45" spans="1:10" ht="15.75" thickBot="1"/>
    <row r="46" spans="1:10">
      <c r="A46" s="12" t="s">
        <v>26</v>
      </c>
      <c r="B46" s="13" t="s">
        <v>2</v>
      </c>
      <c r="C46" s="14" t="s">
        <v>168</v>
      </c>
      <c r="D46" s="14" t="s">
        <v>4</v>
      </c>
      <c r="E46" s="14" t="s">
        <v>169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170</v>
      </c>
    </row>
    <row r="47" spans="1:10">
      <c r="B47" s="17" t="s">
        <v>11</v>
      </c>
      <c r="C47" s="18">
        <v>418229029452.21033</v>
      </c>
      <c r="D47" s="72">
        <v>888925059.98474097</v>
      </c>
      <c r="E47" s="18">
        <v>1899154383.3900003</v>
      </c>
      <c r="F47" s="18">
        <f>E47+F40</f>
        <v>121030599073.45351</v>
      </c>
      <c r="G47" s="19">
        <v>1771586924.6899972</v>
      </c>
      <c r="H47" s="19">
        <v>320771705.81</v>
      </c>
      <c r="I47" s="19">
        <f>H47+I40</f>
        <v>13266746583.634188</v>
      </c>
      <c r="J47" s="75">
        <f>C51+D51+E51-G51-H51</f>
        <v>444779378063</v>
      </c>
    </row>
    <row r="48" spans="1:10">
      <c r="B48" s="17" t="s">
        <v>12</v>
      </c>
      <c r="C48" s="18">
        <v>6606940083.420001</v>
      </c>
      <c r="D48" s="73"/>
      <c r="E48" s="18">
        <v>540568439.1099999</v>
      </c>
      <c r="F48" s="18">
        <f>E48+F41</f>
        <v>11239761525.095787</v>
      </c>
      <c r="G48" s="19">
        <v>5123262.3299999973</v>
      </c>
      <c r="H48" s="19">
        <v>100960536.56999999</v>
      </c>
      <c r="I48" s="19">
        <f>H48+I41</f>
        <v>6560505536.5105791</v>
      </c>
      <c r="J48" s="76"/>
    </row>
    <row r="49" spans="1:10">
      <c r="B49" s="17" t="s">
        <v>13</v>
      </c>
      <c r="C49" s="18">
        <v>928107457.75285959</v>
      </c>
      <c r="D49" s="73"/>
      <c r="E49" s="18">
        <v>13339810.800000001</v>
      </c>
      <c r="F49" s="18">
        <f>E49+F42</f>
        <v>352011096.36999995</v>
      </c>
      <c r="G49" s="19">
        <v>1571678.16</v>
      </c>
      <c r="H49" s="19">
        <v>4307263.6399999997</v>
      </c>
      <c r="I49" s="19">
        <f>H49+I42</f>
        <v>105047778.67000002</v>
      </c>
      <c r="J49" s="76"/>
    </row>
    <row r="50" spans="1:10">
      <c r="B50" s="17" t="s">
        <v>14</v>
      </c>
      <c r="C50" s="20">
        <v>17823811272.002071</v>
      </c>
      <c r="D50" s="74"/>
      <c r="E50" s="18">
        <v>132211751.57000002</v>
      </c>
      <c r="F50" s="18">
        <f>E50+F43</f>
        <v>4666242419.159997</v>
      </c>
      <c r="G50" s="19">
        <v>54764027.590000026</v>
      </c>
      <c r="H50" s="19">
        <v>23624248.449999999</v>
      </c>
      <c r="I50" s="19">
        <f>H50+I43</f>
        <v>1824880520.8200207</v>
      </c>
      <c r="J50" s="76"/>
    </row>
    <row r="51" spans="1:10" ht="15.75" thickBot="1">
      <c r="B51" s="21" t="s">
        <v>15</v>
      </c>
      <c r="C51" s="22">
        <f>SUM(C47:C50)</f>
        <v>443587888265.38525</v>
      </c>
      <c r="D51" s="22">
        <f>SUM(D47)</f>
        <v>888925059.98474097</v>
      </c>
      <c r="E51" s="22">
        <f>SUM(E47:E50)</f>
        <v>2585274384.8700004</v>
      </c>
      <c r="F51" s="22">
        <f>SUM(F47:F50)</f>
        <v>137288614114.07928</v>
      </c>
      <c r="G51" s="22">
        <f>SUM(G47:G50)</f>
        <v>1833045892.7699971</v>
      </c>
      <c r="H51" s="22">
        <f>SUM(H47:H50)</f>
        <v>449663754.46999997</v>
      </c>
      <c r="I51" s="22">
        <f>SUM(I47:I50)</f>
        <v>21757180419.634789</v>
      </c>
      <c r="J51" s="77"/>
    </row>
    <row r="52" spans="1:10" ht="15.75" thickBot="1">
      <c r="E52" s="71"/>
    </row>
    <row r="53" spans="1:10">
      <c r="A53" s="12" t="s">
        <v>28</v>
      </c>
      <c r="B53" s="13" t="s">
        <v>2</v>
      </c>
      <c r="C53" s="14" t="s">
        <v>170</v>
      </c>
      <c r="D53" s="14" t="s">
        <v>4</v>
      </c>
      <c r="E53" s="14" t="s">
        <v>171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172</v>
      </c>
    </row>
    <row r="54" spans="1:10">
      <c r="B54" s="17" t="s">
        <v>11</v>
      </c>
      <c r="C54" s="18">
        <v>418775464627.24017</v>
      </c>
      <c r="D54" s="72">
        <v>4167384086.34302</v>
      </c>
      <c r="E54" s="18">
        <v>2354484668.1300001</v>
      </c>
      <c r="F54" s="18">
        <f>E54+F47</f>
        <v>123385083741.58351</v>
      </c>
      <c r="G54" s="19">
        <v>1135676571.2099993</v>
      </c>
      <c r="H54" s="19">
        <v>285358007.16000003</v>
      </c>
      <c r="I54" s="19">
        <f>H54+I47</f>
        <v>13552104590.794188</v>
      </c>
      <c r="J54" s="75">
        <f>C58+D58+E58-G58-H58</f>
        <v>449737484874.29004</v>
      </c>
    </row>
    <row r="55" spans="1:10">
      <c r="B55" s="17" t="s">
        <v>12</v>
      </c>
      <c r="C55" s="18">
        <v>7088690764.5602007</v>
      </c>
      <c r="D55" s="73"/>
      <c r="E55" s="18">
        <v>238232.06</v>
      </c>
      <c r="F55" s="18">
        <f>E55+F48</f>
        <v>11239999757.155787</v>
      </c>
      <c r="G55" s="19">
        <v>10368565.762337755</v>
      </c>
      <c r="H55" s="19">
        <v>104896809.31999999</v>
      </c>
      <c r="I55" s="19">
        <f>H55+I48</f>
        <v>6665402345.8305788</v>
      </c>
      <c r="J55" s="76"/>
    </row>
    <row r="56" spans="1:10">
      <c r="B56" s="17" t="s">
        <v>13</v>
      </c>
      <c r="C56" s="18">
        <v>939952963.80365968</v>
      </c>
      <c r="D56" s="73"/>
      <c r="E56" s="18">
        <v>14910778.900000002</v>
      </c>
      <c r="F56" s="18">
        <f>E56+F49</f>
        <v>366921875.26999992</v>
      </c>
      <c r="G56" s="19">
        <v>2221299.39</v>
      </c>
      <c r="H56" s="19">
        <v>2453697.16</v>
      </c>
      <c r="I56" s="19">
        <f>H56+I49</f>
        <v>107501475.83000001</v>
      </c>
      <c r="J56" s="76"/>
    </row>
    <row r="57" spans="1:10">
      <c r="B57" s="17" t="s">
        <v>14</v>
      </c>
      <c r="C57" s="20">
        <v>17975269707.395351</v>
      </c>
      <c r="D57" s="74"/>
      <c r="E57" s="18">
        <v>67140905.859999999</v>
      </c>
      <c r="F57" s="18">
        <f>E57+F50</f>
        <v>4733383325.0199966</v>
      </c>
      <c r="G57" s="19">
        <v>67739171.399999946</v>
      </c>
      <c r="H57" s="19">
        <v>37337738.600000001</v>
      </c>
      <c r="I57" s="19">
        <f>H57+I50</f>
        <v>1862218259.4200206</v>
      </c>
      <c r="J57" s="76"/>
    </row>
    <row r="58" spans="1:10" ht="15.75" thickBot="1">
      <c r="B58" s="21" t="s">
        <v>15</v>
      </c>
      <c r="C58" s="22">
        <f>SUM(C54:C57)</f>
        <v>444779378062.99933</v>
      </c>
      <c r="D58" s="22">
        <f>SUM(D54)</f>
        <v>4167384086.34302</v>
      </c>
      <c r="E58" s="22">
        <f>SUM(E54:E57)</f>
        <v>2436774584.9500003</v>
      </c>
      <c r="F58" s="22">
        <f>SUM(F54:F57)</f>
        <v>139725388699.0293</v>
      </c>
      <c r="G58" s="22">
        <f>SUM(G54:G57)</f>
        <v>1216005607.762337</v>
      </c>
      <c r="H58" s="22">
        <f>SUM(H54:H57)</f>
        <v>430046252.24000007</v>
      </c>
      <c r="I58" s="22">
        <f>SUM(I54:I57)</f>
        <v>22187226671.87479</v>
      </c>
      <c r="J58" s="77"/>
    </row>
    <row r="59" spans="1:10" ht="15.75" thickBot="1"/>
    <row r="60" spans="1:10">
      <c r="A60" s="12" t="s">
        <v>30</v>
      </c>
      <c r="B60" s="13" t="s">
        <v>2</v>
      </c>
      <c r="C60" s="14" t="s">
        <v>172</v>
      </c>
      <c r="D60" s="14" t="s">
        <v>4</v>
      </c>
      <c r="E60" s="14" t="s">
        <v>173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174</v>
      </c>
    </row>
    <row r="61" spans="1:10">
      <c r="B61" s="17" t="s">
        <v>11</v>
      </c>
      <c r="C61" s="18">
        <v>423736709536.15039</v>
      </c>
      <c r="D61" s="72">
        <v>104048892.208496</v>
      </c>
      <c r="E61" s="18">
        <v>1697552803.6599998</v>
      </c>
      <c r="F61" s="18">
        <f>E61+F54</f>
        <v>125082636545.24352</v>
      </c>
      <c r="G61" s="19">
        <v>2272877455.5399985</v>
      </c>
      <c r="H61" s="19">
        <v>293012090.00999999</v>
      </c>
      <c r="I61" s="19">
        <f>H61+I54</f>
        <v>13845116680.804188</v>
      </c>
      <c r="J61" s="75">
        <f>C65+D65+E65-G65-H65</f>
        <v>448808802199.57184</v>
      </c>
    </row>
    <row r="62" spans="1:10">
      <c r="B62" s="17" t="s">
        <v>12</v>
      </c>
      <c r="C62" s="18">
        <v>7031900808.7700005</v>
      </c>
      <c r="D62" s="73"/>
      <c r="E62" s="18">
        <v>1096015.9299999997</v>
      </c>
      <c r="F62" s="18">
        <f>E62+F55</f>
        <v>11241095773.085787</v>
      </c>
      <c r="G62" s="19">
        <v>10564893.947066052</v>
      </c>
      <c r="H62" s="19">
        <v>88367000.909999996</v>
      </c>
      <c r="I62" s="19">
        <f>H62+I55</f>
        <v>6753769346.7405787</v>
      </c>
      <c r="J62" s="76"/>
    </row>
    <row r="63" spans="1:10">
      <c r="B63" s="17" t="s">
        <v>13</v>
      </c>
      <c r="C63" s="18">
        <v>956908142.98000002</v>
      </c>
      <c r="D63" s="73"/>
      <c r="E63" s="18">
        <v>6510218.9000000004</v>
      </c>
      <c r="F63" s="18">
        <f>E63+F56</f>
        <v>373432094.1699999</v>
      </c>
      <c r="G63" s="19">
        <v>21499083.490000002</v>
      </c>
      <c r="H63" s="19">
        <v>18060844.960000001</v>
      </c>
      <c r="I63" s="19">
        <f>H63+I56</f>
        <v>125562320.79000002</v>
      </c>
      <c r="J63" s="76"/>
    </row>
    <row r="64" spans="1:10">
      <c r="B64" s="17" t="s">
        <v>14</v>
      </c>
      <c r="C64" s="20">
        <v>18011966386.390011</v>
      </c>
      <c r="D64" s="74"/>
      <c r="E64" s="18">
        <v>80632112.36999999</v>
      </c>
      <c r="F64" s="18">
        <f>E64+F57</f>
        <v>4814015437.3899965</v>
      </c>
      <c r="G64" s="19">
        <v>75497768.5</v>
      </c>
      <c r="H64" s="19">
        <v>38643580.43</v>
      </c>
      <c r="I64" s="19">
        <f>H64+I57</f>
        <v>1900861839.8500206</v>
      </c>
      <c r="J64" s="76"/>
    </row>
    <row r="65" spans="1:10" ht="15.75" thickBot="1">
      <c r="B65" s="21" t="s">
        <v>15</v>
      </c>
      <c r="C65" s="22">
        <f>SUM(C61:C64)</f>
        <v>449737484874.29041</v>
      </c>
      <c r="D65" s="22">
        <f>SUM(D61)</f>
        <v>104048892.208496</v>
      </c>
      <c r="E65" s="22">
        <f>SUM(E61:E64)</f>
        <v>1785791150.8599999</v>
      </c>
      <c r="F65" s="22">
        <f>SUM(F61:F64)</f>
        <v>141511179849.88928</v>
      </c>
      <c r="G65" s="22">
        <v>2380439201.4770646</v>
      </c>
      <c r="H65" s="22">
        <f>SUM(H61:H64)</f>
        <v>438083516.30999994</v>
      </c>
      <c r="I65" s="22">
        <f>SUM(I61:I64)</f>
        <v>22625310188.184788</v>
      </c>
      <c r="J65" s="77"/>
    </row>
    <row r="66" spans="1:10" ht="15.75" thickBot="1"/>
    <row r="67" spans="1:10">
      <c r="A67" s="12" t="s">
        <v>32</v>
      </c>
      <c r="B67" s="13" t="s">
        <v>2</v>
      </c>
      <c r="C67" s="14" t="s">
        <v>174</v>
      </c>
      <c r="D67" s="14" t="s">
        <v>4</v>
      </c>
      <c r="E67" s="14" t="s">
        <v>175</v>
      </c>
      <c r="F67" s="14" t="s">
        <v>6</v>
      </c>
      <c r="G67" s="14" t="s">
        <v>7</v>
      </c>
      <c r="H67" s="14" t="s">
        <v>8</v>
      </c>
      <c r="I67" s="14" t="s">
        <v>9</v>
      </c>
      <c r="J67" s="15" t="s">
        <v>176</v>
      </c>
    </row>
    <row r="68" spans="1:10">
      <c r="B68" s="17" t="s">
        <v>11</v>
      </c>
      <c r="C68" s="18">
        <v>422830203751.21002</v>
      </c>
      <c r="D68" s="72">
        <v>3296860444.5828199</v>
      </c>
      <c r="E68" s="18">
        <v>2553427461.5099998</v>
      </c>
      <c r="F68" s="18">
        <f>E68+F61</f>
        <v>127636064006.75351</v>
      </c>
      <c r="G68" s="19">
        <v>2869657810.85005</v>
      </c>
      <c r="H68" s="19">
        <v>387341430.55840898</v>
      </c>
      <c r="I68" s="19">
        <f>H68+I61</f>
        <v>14232458111.362597</v>
      </c>
      <c r="J68" s="75">
        <f>C72+D72+E72-G72-H72</f>
        <v>451315985161.69843</v>
      </c>
    </row>
    <row r="69" spans="1:10">
      <c r="B69" s="17" t="s">
        <v>12</v>
      </c>
      <c r="C69" s="18">
        <v>6990378531.1665916</v>
      </c>
      <c r="D69" s="73"/>
      <c r="E69" s="18">
        <v>6838438.5300000003</v>
      </c>
      <c r="F69" s="18">
        <f>E69+F62</f>
        <v>11247934211.615788</v>
      </c>
      <c r="G69" s="19">
        <v>8727092.2433794122</v>
      </c>
      <c r="H69" s="19">
        <v>79356701.635247722</v>
      </c>
      <c r="I69" s="19">
        <f>H69+I62</f>
        <v>6833126048.3758268</v>
      </c>
      <c r="J69" s="76"/>
    </row>
    <row r="70" spans="1:10">
      <c r="B70" s="17" t="s">
        <v>13</v>
      </c>
      <c r="C70" s="18">
        <v>931198796.15775585</v>
      </c>
      <c r="D70" s="73"/>
      <c r="E70" s="18">
        <v>10194170.82</v>
      </c>
      <c r="F70" s="18">
        <f>E70+F63</f>
        <v>383626264.98999989</v>
      </c>
      <c r="G70" s="19">
        <v>8069705.2799999984</v>
      </c>
      <c r="H70" s="19">
        <v>6988838.1999999909</v>
      </c>
      <c r="I70" s="19">
        <f>H70+I63</f>
        <v>132551158.99000001</v>
      </c>
      <c r="J70" s="76"/>
    </row>
    <row r="71" spans="1:10">
      <c r="B71" s="17" t="s">
        <v>14</v>
      </c>
      <c r="C71" s="20">
        <v>18057021121.038338</v>
      </c>
      <c r="D71" s="74"/>
      <c r="E71" s="18">
        <v>76246611.670000017</v>
      </c>
      <c r="F71" s="18">
        <f>E71+F64</f>
        <v>4890262049.0599966</v>
      </c>
      <c r="G71" s="19">
        <v>52435055.78000012</v>
      </c>
      <c r="H71" s="19">
        <v>23807530.440000642</v>
      </c>
      <c r="I71" s="19">
        <f>H71+I64</f>
        <v>1924669370.2900212</v>
      </c>
      <c r="J71" s="76"/>
    </row>
    <row r="72" spans="1:10" ht="15.75" thickBot="1">
      <c r="B72" s="21" t="s">
        <v>15</v>
      </c>
      <c r="C72" s="22">
        <f>SUM(C68:C71)</f>
        <v>448808802199.57269</v>
      </c>
      <c r="D72" s="22">
        <f>SUM(D68)</f>
        <v>3296860444.5828199</v>
      </c>
      <c r="E72" s="22">
        <f>SUM(E68:E71)</f>
        <v>2646706682.5300002</v>
      </c>
      <c r="F72" s="22">
        <f>SUM(F68:F71)</f>
        <v>144157886532.41928</v>
      </c>
      <c r="G72" s="22">
        <f>SUM(G68:G71)</f>
        <v>2938889664.15343</v>
      </c>
      <c r="H72" s="22">
        <f>SUM(H68:H71)</f>
        <v>497494500.83365732</v>
      </c>
      <c r="I72" s="22">
        <f>SUM(I68:I71)</f>
        <v>23122804689.018444</v>
      </c>
      <c r="J72" s="77"/>
    </row>
  </sheetData>
  <mergeCells count="20">
    <mergeCell ref="D68:D71"/>
    <mergeCell ref="J68:J72"/>
    <mergeCell ref="D33:D36"/>
    <mergeCell ref="J33:J37"/>
    <mergeCell ref="D40:D43"/>
    <mergeCell ref="J40:J44"/>
    <mergeCell ref="D26:D29"/>
    <mergeCell ref="J26:J30"/>
    <mergeCell ref="D5:D8"/>
    <mergeCell ref="J5:J9"/>
    <mergeCell ref="D12:D15"/>
    <mergeCell ref="J12:J16"/>
    <mergeCell ref="D19:D22"/>
    <mergeCell ref="J19:J23"/>
    <mergeCell ref="D61:D64"/>
    <mergeCell ref="J61:J65"/>
    <mergeCell ref="D54:D57"/>
    <mergeCell ref="J54:J58"/>
    <mergeCell ref="D47:D50"/>
    <mergeCell ref="J47:J51"/>
  </mergeCells>
  <pageMargins left="0.511811024" right="0.511811024" top="0.78740157499999996" bottom="0.78740157499999996" header="0.31496062000000002" footer="0.31496062000000002"/>
  <ignoredErrors>
    <ignoredError sqref="D37 D44 D51 D58 D16 D23 D72 D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971-912A-439E-BC34-2D269C229831}">
  <dimension ref="A1:K94"/>
  <sheetViews>
    <sheetView showGridLines="0" topLeftCell="A55" workbookViewId="0">
      <selection activeCell="I78" sqref="I78"/>
    </sheetView>
  </sheetViews>
  <sheetFormatPr defaultRowHeight="15"/>
  <cols>
    <col min="1" max="1" width="5" customWidth="1"/>
    <col min="2" max="2" width="23.140625" customWidth="1"/>
    <col min="3" max="3" width="23.28515625" bestFit="1" customWidth="1"/>
    <col min="4" max="4" width="21" customWidth="1"/>
    <col min="5" max="5" width="22.5703125" bestFit="1" customWidth="1"/>
    <col min="6" max="6" width="22.140625" bestFit="1" customWidth="1"/>
    <col min="7" max="7" width="21.7109375" customWidth="1"/>
    <col min="8" max="8" width="22.140625" customWidth="1"/>
    <col min="9" max="9" width="21.85546875" bestFit="1" customWidth="1"/>
    <col min="10" max="10" width="23" bestFit="1" customWidth="1"/>
    <col min="11" max="11" width="17.85546875" bestFit="1" customWidth="1"/>
  </cols>
  <sheetData>
    <row r="1" spans="1:11">
      <c r="A1" s="1"/>
    </row>
    <row r="2" spans="1:11" ht="21">
      <c r="A2" s="2"/>
      <c r="B2" s="3" t="s">
        <v>0</v>
      </c>
      <c r="C2" s="4"/>
      <c r="D2" s="4"/>
      <c r="E2" s="4"/>
      <c r="F2" s="5"/>
      <c r="G2" s="6"/>
      <c r="H2" s="7"/>
      <c r="I2" s="8"/>
      <c r="J2" s="9"/>
      <c r="K2" s="10"/>
    </row>
    <row r="3" spans="1:11" ht="15.75" thickBot="1">
      <c r="A3" s="2"/>
      <c r="B3" s="10"/>
      <c r="C3" s="5"/>
      <c r="D3" s="5"/>
      <c r="E3" s="4"/>
      <c r="F3" s="4"/>
      <c r="G3" s="11"/>
      <c r="H3" s="4"/>
      <c r="I3" s="4"/>
      <c r="J3" s="4"/>
      <c r="K3" s="10"/>
    </row>
    <row r="4" spans="1:11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6"/>
    </row>
    <row r="5" spans="1:11">
      <c r="A5" s="2"/>
      <c r="B5" s="17" t="s">
        <v>11</v>
      </c>
      <c r="C5" s="18">
        <v>383847319604.17987</v>
      </c>
      <c r="D5" s="72">
        <v>1860286795.2355299</v>
      </c>
      <c r="E5" s="18">
        <v>1613420892.73</v>
      </c>
      <c r="F5" s="18">
        <f>E5+'[2]Evolução do Estoque DA 2023'!F82</f>
        <v>72768862619.253494</v>
      </c>
      <c r="G5" s="19">
        <v>1248581521.6399963</v>
      </c>
      <c r="H5" s="19">
        <v>220858944.02735239</v>
      </c>
      <c r="I5" s="19">
        <f>H5+'[2]Evolução do Estoque DA 2023'!I82</f>
        <v>6935189107.4622259</v>
      </c>
      <c r="J5" s="75">
        <f>C9+D9+E9-G9-H9</f>
        <v>409799533344.86798</v>
      </c>
      <c r="K5" s="10"/>
    </row>
    <row r="6" spans="1:11">
      <c r="A6" s="2"/>
      <c r="B6" s="17" t="s">
        <v>12</v>
      </c>
      <c r="C6" s="18">
        <v>7073999622.469986</v>
      </c>
      <c r="D6" s="73"/>
      <c r="E6" s="18">
        <v>140467.08000000002</v>
      </c>
      <c r="F6" s="18">
        <f>E6+'[2]Evolução do Estoque DA 2023'!F83</f>
        <v>7390487428.1308317</v>
      </c>
      <c r="G6" s="19">
        <v>3303551.5200000009</v>
      </c>
      <c r="H6" s="19">
        <v>205701916.70999998</v>
      </c>
      <c r="I6" s="19">
        <f>H6+'[2]Evolução do Estoque DA 2023'!I83</f>
        <v>3934337697.9500003</v>
      </c>
      <c r="J6" s="76"/>
      <c r="K6" s="10"/>
    </row>
    <row r="7" spans="1:11">
      <c r="A7" s="2"/>
      <c r="B7" s="17" t="s">
        <v>13</v>
      </c>
      <c r="C7" s="18">
        <v>845948435.72000039</v>
      </c>
      <c r="D7" s="73"/>
      <c r="E7" s="18">
        <v>6890219.5999999996</v>
      </c>
      <c r="F7" s="18">
        <f>E7+'[2]Evolução do Estoque DA 2023'!F84</f>
        <v>224722591.92000002</v>
      </c>
      <c r="G7" s="19">
        <v>3320705.51</v>
      </c>
      <c r="H7" s="19">
        <v>1787157.1100000003</v>
      </c>
      <c r="I7" s="19">
        <f>H7+'[2]Evolução do Estoque DA 2023'!I84</f>
        <v>64714943.600000001</v>
      </c>
      <c r="J7" s="76"/>
      <c r="K7" s="10"/>
    </row>
    <row r="8" spans="1:11">
      <c r="A8" s="2"/>
      <c r="B8" s="17" t="s">
        <v>14</v>
      </c>
      <c r="C8" s="20">
        <v>16254140624.509996</v>
      </c>
      <c r="D8" s="74"/>
      <c r="E8" s="18">
        <v>35188594.689999998</v>
      </c>
      <c r="F8" s="18">
        <f>E8+'[2]Evolução do Estoque DA 2023'!F85</f>
        <v>3208629630.96</v>
      </c>
      <c r="G8" s="19">
        <v>37020803.969999999</v>
      </c>
      <c r="H8" s="19">
        <v>17227310.860000003</v>
      </c>
      <c r="I8" s="19">
        <f>H8+'[2]Evolução do Estoque DA 2023'!I85</f>
        <v>1031280537.3299999</v>
      </c>
      <c r="J8" s="76"/>
      <c r="K8" s="10"/>
    </row>
    <row r="9" spans="1:11" ht="15.75" thickBot="1">
      <c r="A9" s="2"/>
      <c r="B9" s="21" t="s">
        <v>15</v>
      </c>
      <c r="C9" s="22">
        <f>SUM(C5:C8)</f>
        <v>408021408286.87982</v>
      </c>
      <c r="D9" s="22">
        <f>D5</f>
        <v>1860286795.2355299</v>
      </c>
      <c r="E9" s="22">
        <f>SUM(E5:E8)</f>
        <v>1655640174.0999999</v>
      </c>
      <c r="F9" s="22">
        <f>SUM(F5:F8)</f>
        <v>83592702270.264328</v>
      </c>
      <c r="G9" s="22">
        <f>SUM(G5:G8)</f>
        <v>1292226582.6399963</v>
      </c>
      <c r="H9" s="22">
        <f>SUM(H5:H8)</f>
        <v>445575328.7073524</v>
      </c>
      <c r="I9" s="22">
        <f>SUM(I5:I8)</f>
        <v>11965522286.342226</v>
      </c>
      <c r="J9" s="77"/>
      <c r="K9" s="10"/>
    </row>
    <row r="10" spans="1:11" ht="15.75" thickBot="1">
      <c r="A10" s="1"/>
    </row>
    <row r="11" spans="1:11">
      <c r="A11" s="12" t="s">
        <v>16</v>
      </c>
      <c r="B11" s="13" t="s">
        <v>2</v>
      </c>
      <c r="C11" s="14" t="s">
        <v>10</v>
      </c>
      <c r="D11" s="14" t="s">
        <v>4</v>
      </c>
      <c r="E11" s="14" t="s">
        <v>17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10</v>
      </c>
    </row>
    <row r="12" spans="1:11">
      <c r="A12" s="2"/>
      <c r="B12" s="17" t="s">
        <v>11</v>
      </c>
      <c r="C12" s="18">
        <v>385382010516.80933</v>
      </c>
      <c r="D12" s="72">
        <v>1915493077.9825399</v>
      </c>
      <c r="E12" s="18">
        <v>2924392358.4700003</v>
      </c>
      <c r="F12" s="18">
        <f>E12+F5</f>
        <v>75693254977.723495</v>
      </c>
      <c r="G12" s="19">
        <v>1091315894.6600008</v>
      </c>
      <c r="H12" s="19">
        <v>176087089.22</v>
      </c>
      <c r="I12" s="19">
        <f>H12+I5</f>
        <v>7111276196.6822262</v>
      </c>
      <c r="J12" s="75">
        <f>C16+D16+E16-G16-H16</f>
        <v>413276203594.81952</v>
      </c>
    </row>
    <row r="13" spans="1:11">
      <c r="A13" s="2"/>
      <c r="B13" s="17" t="s">
        <v>12</v>
      </c>
      <c r="C13" s="18">
        <v>6931138031.5876398</v>
      </c>
      <c r="D13" s="73"/>
      <c r="E13" s="18">
        <v>120034.01999999999</v>
      </c>
      <c r="F13" s="18">
        <f>E13+F6</f>
        <v>7390607462.1508322</v>
      </c>
      <c r="G13" s="19">
        <v>3485439.7300000051</v>
      </c>
      <c r="H13" s="19">
        <v>110018760.16999999</v>
      </c>
      <c r="I13" s="19">
        <f>H13+I6</f>
        <v>4044356458.1200004</v>
      </c>
      <c r="J13" s="76"/>
    </row>
    <row r="14" spans="1:11">
      <c r="A14" s="2"/>
      <c r="B14" s="17" t="s">
        <v>13</v>
      </c>
      <c r="C14" s="18">
        <v>850524831.64999986</v>
      </c>
      <c r="D14" s="73"/>
      <c r="E14" s="18">
        <v>2710505.1100000003</v>
      </c>
      <c r="F14" s="18">
        <f>E14+F7</f>
        <v>227433097.03000003</v>
      </c>
      <c r="G14" s="19">
        <v>3070716.07</v>
      </c>
      <c r="H14" s="19">
        <v>1410105.0200000005</v>
      </c>
      <c r="I14" s="19">
        <f>H14+I7</f>
        <v>66125048.620000005</v>
      </c>
      <c r="J14" s="76"/>
    </row>
    <row r="15" spans="1:11">
      <c r="A15" s="2"/>
      <c r="B15" s="17" t="s">
        <v>14</v>
      </c>
      <c r="C15" s="20">
        <v>16635859964.820002</v>
      </c>
      <c r="D15" s="74"/>
      <c r="E15" s="18">
        <v>61411399.010000005</v>
      </c>
      <c r="F15" s="18">
        <f>E15+F8</f>
        <v>3270041029.9700003</v>
      </c>
      <c r="G15" s="19">
        <v>15535850.539999995</v>
      </c>
      <c r="H15" s="19">
        <v>26533269.23</v>
      </c>
      <c r="I15" s="19">
        <f>H15+I8</f>
        <v>1057813806.5599999</v>
      </c>
      <c r="J15" s="76"/>
    </row>
    <row r="16" spans="1:11" ht="15.75" thickBot="1">
      <c r="A16" s="2"/>
      <c r="B16" s="21" t="s">
        <v>15</v>
      </c>
      <c r="C16" s="22">
        <f>SUM(C12:C15)</f>
        <v>409799533344.867</v>
      </c>
      <c r="D16" s="22">
        <f>D12</f>
        <v>1915493077.9825399</v>
      </c>
      <c r="E16" s="22">
        <f>SUM(E12:E15)</f>
        <v>2988634296.6100006</v>
      </c>
      <c r="F16" s="22">
        <f>SUM(F12:F15)</f>
        <v>86581336566.874329</v>
      </c>
      <c r="G16" s="22">
        <f>SUM(G12:G15)</f>
        <v>1113407901.0000007</v>
      </c>
      <c r="H16" s="22">
        <f>SUM(H12:H15)</f>
        <v>314049223.63999999</v>
      </c>
      <c r="I16" s="22">
        <f>SUM(I12:I15)</f>
        <v>12279571509.982227</v>
      </c>
      <c r="J16" s="77"/>
    </row>
    <row r="17" spans="1:10" ht="15.75" thickBot="1">
      <c r="A17" s="1"/>
      <c r="B17" s="23"/>
      <c r="C17" s="24"/>
      <c r="D17" s="24"/>
      <c r="E17" s="24"/>
      <c r="F17" s="24"/>
    </row>
    <row r="18" spans="1:10">
      <c r="A18" s="12" t="s">
        <v>18</v>
      </c>
      <c r="B18" s="13" t="s">
        <v>2</v>
      </c>
      <c r="C18" s="14" t="s">
        <v>10</v>
      </c>
      <c r="D18" s="14" t="s">
        <v>4</v>
      </c>
      <c r="E18" s="14" t="s">
        <v>19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10</v>
      </c>
    </row>
    <row r="19" spans="1:10">
      <c r="A19" s="2"/>
      <c r="B19" s="17" t="s">
        <v>11</v>
      </c>
      <c r="C19" s="18">
        <v>388799196824.66467</v>
      </c>
      <c r="D19" s="72">
        <v>1369375629.1400001</v>
      </c>
      <c r="E19" s="18">
        <v>3007932449.9900002</v>
      </c>
      <c r="F19" s="18">
        <f>E19+F12</f>
        <v>78701187427.713501</v>
      </c>
      <c r="G19" s="19">
        <v>939628233.62</v>
      </c>
      <c r="H19" s="19">
        <v>208309853.67442307</v>
      </c>
      <c r="I19" s="19">
        <f>H19+I12</f>
        <v>7319586050.3566494</v>
      </c>
      <c r="J19" s="75">
        <f>C23+D23+E23-G23-H23</f>
        <v>415539962377.46155</v>
      </c>
    </row>
    <row r="20" spans="1:10">
      <c r="A20" s="2"/>
      <c r="B20" s="17" t="s">
        <v>12</v>
      </c>
      <c r="C20" s="18">
        <v>6857025543.7913322</v>
      </c>
      <c r="D20" s="73"/>
      <c r="E20" s="18">
        <v>4329845.47</v>
      </c>
      <c r="F20" s="18">
        <f>E20+F13</f>
        <v>7394937307.6208324</v>
      </c>
      <c r="G20" s="19">
        <v>847782346.33000004</v>
      </c>
      <c r="H20" s="19">
        <v>101331116.70999999</v>
      </c>
      <c r="I20" s="19">
        <f>H20+I13</f>
        <v>4145687574.8300004</v>
      </c>
      <c r="J20" s="76"/>
    </row>
    <row r="21" spans="1:10">
      <c r="A21" s="2"/>
      <c r="B21" s="17" t="s">
        <v>13</v>
      </c>
      <c r="C21" s="18">
        <v>852349503.2900002</v>
      </c>
      <c r="D21" s="73"/>
      <c r="E21" s="18">
        <v>6921432.1000000006</v>
      </c>
      <c r="F21" s="18">
        <f>E21+F14</f>
        <v>234354529.13000003</v>
      </c>
      <c r="G21" s="19">
        <v>1153803.9100000001</v>
      </c>
      <c r="H21" s="19">
        <v>1450894.7199999997</v>
      </c>
      <c r="I21" s="19">
        <f>H21+I14</f>
        <v>67575943.340000004</v>
      </c>
      <c r="J21" s="76"/>
    </row>
    <row r="22" spans="1:10">
      <c r="A22" s="2"/>
      <c r="B22" s="17" t="s">
        <v>14</v>
      </c>
      <c r="C22" s="20">
        <v>16767631723.069983</v>
      </c>
      <c r="D22" s="74"/>
      <c r="E22" s="18">
        <v>65507895.039999992</v>
      </c>
      <c r="F22" s="18">
        <f>E22+F15</f>
        <v>3335548925.0100002</v>
      </c>
      <c r="G22" s="19">
        <v>57376557.749999985</v>
      </c>
      <c r="H22" s="19">
        <v>33275662.380000006</v>
      </c>
      <c r="I22" s="19">
        <f>H22+I15</f>
        <v>1091089468.9400001</v>
      </c>
      <c r="J22" s="76"/>
    </row>
    <row r="23" spans="1:10" ht="15.75" thickBot="1">
      <c r="A23" s="2"/>
      <c r="B23" s="21" t="s">
        <v>15</v>
      </c>
      <c r="C23" s="22">
        <f>SUM(C19:C22)</f>
        <v>413276203594.81598</v>
      </c>
      <c r="D23" s="22">
        <f>D19</f>
        <v>1369375629.1400001</v>
      </c>
      <c r="E23" s="22">
        <f>SUM(E19:E22)</f>
        <v>3084691622.5999999</v>
      </c>
      <c r="F23" s="22">
        <f>SUM(F19:F22)</f>
        <v>89666028189.474335</v>
      </c>
      <c r="G23" s="22">
        <f>SUM(G19:G22)</f>
        <v>1845940941.6100001</v>
      </c>
      <c r="H23" s="22">
        <f>SUM(H19:H22)</f>
        <v>344367527.4844231</v>
      </c>
      <c r="I23" s="22">
        <f>SUM(I19:I22)</f>
        <v>12623939037.46665</v>
      </c>
      <c r="J23" s="77"/>
    </row>
    <row r="24" spans="1:10" ht="15.75" thickBot="1">
      <c r="A24" s="1"/>
      <c r="B24" s="25"/>
      <c r="C24" s="25"/>
      <c r="D24" s="25"/>
      <c r="E24" s="25"/>
      <c r="F24" s="25"/>
      <c r="G24" s="25"/>
    </row>
    <row r="25" spans="1:10">
      <c r="A25" s="12" t="s">
        <v>20</v>
      </c>
      <c r="B25" s="13" t="s">
        <v>2</v>
      </c>
      <c r="C25" s="14" t="s">
        <v>10</v>
      </c>
      <c r="D25" s="14" t="s">
        <v>4</v>
      </c>
      <c r="E25" s="14" t="s">
        <v>21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10</v>
      </c>
    </row>
    <row r="26" spans="1:10">
      <c r="A26" s="2"/>
      <c r="B26" s="17" t="s">
        <v>11</v>
      </c>
      <c r="C26" s="18">
        <v>391754888006.02045</v>
      </c>
      <c r="D26" s="72">
        <v>2139324013.6400001</v>
      </c>
      <c r="E26" s="18">
        <v>6501692909.7699995</v>
      </c>
      <c r="F26" s="18">
        <f>E26+F19</f>
        <v>85202880337.483505</v>
      </c>
      <c r="G26" s="19">
        <v>3807303115.3599958</v>
      </c>
      <c r="H26" s="19">
        <v>660582335.72145653</v>
      </c>
      <c r="I26" s="19">
        <f>H26+I19</f>
        <v>7980168386.0781059</v>
      </c>
      <c r="J26" s="75">
        <f>C30+D30+E30-G30-H30</f>
        <v>419257731808.45599</v>
      </c>
    </row>
    <row r="27" spans="1:10">
      <c r="A27" s="2"/>
      <c r="B27" s="17" t="s">
        <v>12</v>
      </c>
      <c r="C27" s="18">
        <v>6030965966.6903429</v>
      </c>
      <c r="D27" s="73"/>
      <c r="E27" s="18">
        <v>141663.53</v>
      </c>
      <c r="F27" s="18">
        <f>E27+F20</f>
        <v>7395078971.1508322</v>
      </c>
      <c r="G27" s="19">
        <v>142430877.20398054</v>
      </c>
      <c r="H27" s="19">
        <v>97281468.929999977</v>
      </c>
      <c r="I27" s="19">
        <f>H27+I20</f>
        <v>4242969043.7600002</v>
      </c>
      <c r="J27" s="76"/>
    </row>
    <row r="28" spans="1:10">
      <c r="A28" s="2"/>
      <c r="B28" s="17" t="s">
        <v>13</v>
      </c>
      <c r="C28" s="18">
        <v>860274459.74000001</v>
      </c>
      <c r="D28" s="73"/>
      <c r="E28" s="18">
        <v>11056132.640000001</v>
      </c>
      <c r="F28" s="18">
        <f>E28+F21</f>
        <v>245410661.77000004</v>
      </c>
      <c r="G28" s="19">
        <v>5988159.4559172876</v>
      </c>
      <c r="H28" s="19">
        <v>2885991.99</v>
      </c>
      <c r="I28" s="19">
        <f>H28+I21</f>
        <v>70461935.329999998</v>
      </c>
      <c r="J28" s="76"/>
    </row>
    <row r="29" spans="1:10">
      <c r="A29" s="2"/>
      <c r="B29" s="17" t="s">
        <v>14</v>
      </c>
      <c r="C29" s="20">
        <v>16893833945.00457</v>
      </c>
      <c r="D29" s="74"/>
      <c r="E29" s="18">
        <v>50963147.980000012</v>
      </c>
      <c r="F29" s="18">
        <f>E29+F22</f>
        <v>3386512072.9900002</v>
      </c>
      <c r="G29" s="19">
        <v>177892591.78799969</v>
      </c>
      <c r="H29" s="19">
        <v>91043896.110000029</v>
      </c>
      <c r="I29" s="19">
        <f>H29+I22</f>
        <v>1182133365.0500002</v>
      </c>
      <c r="J29" s="76"/>
    </row>
    <row r="30" spans="1:10" ht="15.75" thickBot="1">
      <c r="A30" s="2"/>
      <c r="B30" s="21" t="s">
        <v>15</v>
      </c>
      <c r="C30" s="22">
        <f>SUM(C26:C29)</f>
        <v>415539962377.45538</v>
      </c>
      <c r="D30" s="22">
        <f>D26</f>
        <v>2139324013.6400001</v>
      </c>
      <c r="E30" s="22">
        <f>SUM(E26:E29)</f>
        <v>6563853853.9199991</v>
      </c>
      <c r="F30" s="22">
        <f>SUM(F26:F29)</f>
        <v>96229882043.394348</v>
      </c>
      <c r="G30" s="22">
        <f>SUM(G26:G29)</f>
        <v>4133614743.8078933</v>
      </c>
      <c r="H30" s="22">
        <f>SUM(H26:H29)</f>
        <v>851793692.7514565</v>
      </c>
      <c r="I30" s="22">
        <f>SUM(I26:I29)</f>
        <v>13475732730.218105</v>
      </c>
      <c r="J30" s="77"/>
    </row>
    <row r="31" spans="1:10" ht="15.75" thickBot="1">
      <c r="A31" s="1"/>
      <c r="B31" s="24"/>
      <c r="C31" s="24"/>
      <c r="D31" s="24"/>
      <c r="E31" s="24"/>
      <c r="F31" s="24"/>
      <c r="G31" s="24"/>
    </row>
    <row r="32" spans="1:10">
      <c r="A32" s="12" t="s">
        <v>22</v>
      </c>
      <c r="B32" s="13" t="s">
        <v>2</v>
      </c>
      <c r="C32" s="14" t="s">
        <v>10</v>
      </c>
      <c r="D32" s="14" t="s">
        <v>4</v>
      </c>
      <c r="E32" s="14" t="s">
        <v>23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10</v>
      </c>
    </row>
    <row r="33" spans="1:10">
      <c r="A33" s="2"/>
      <c r="B33" s="17" t="s">
        <v>11</v>
      </c>
      <c r="C33" s="18">
        <v>395793539314.56061</v>
      </c>
      <c r="D33" s="72">
        <v>1208159012.6849999</v>
      </c>
      <c r="E33" s="18">
        <v>2931753541.3999996</v>
      </c>
      <c r="F33" s="18">
        <f>E33+F26</f>
        <v>88134633878.883499</v>
      </c>
      <c r="G33" s="19">
        <v>5433900613.6499949</v>
      </c>
      <c r="H33" s="19">
        <v>744474567.0090729</v>
      </c>
      <c r="I33" s="19">
        <f>H33+I26</f>
        <v>8724642953.0871792</v>
      </c>
      <c r="J33" s="75">
        <f>C37+D37+E37-G37-H37</f>
        <v>417181562183.14648</v>
      </c>
    </row>
    <row r="34" spans="1:10">
      <c r="A34" s="2"/>
      <c r="B34" s="17" t="s">
        <v>12</v>
      </c>
      <c r="C34" s="18">
        <v>5830353201.8999939</v>
      </c>
      <c r="D34" s="73"/>
      <c r="E34" s="18">
        <v>295581.19</v>
      </c>
      <c r="F34" s="18">
        <f>E34+F27</f>
        <v>7395374552.3408318</v>
      </c>
      <c r="G34" s="19">
        <v>8857280.0200000051</v>
      </c>
      <c r="H34" s="19">
        <v>77859923.49000001</v>
      </c>
      <c r="I34" s="19">
        <f>H34+I27</f>
        <v>4320828967.25</v>
      </c>
      <c r="J34" s="76"/>
    </row>
    <row r="35" spans="1:10">
      <c r="A35" s="2"/>
      <c r="B35" s="17" t="s">
        <v>13</v>
      </c>
      <c r="C35" s="18">
        <v>866894037.08999991</v>
      </c>
      <c r="D35" s="73"/>
      <c r="E35" s="18">
        <v>4213548.63</v>
      </c>
      <c r="F35" s="18">
        <f>E35+F28</f>
        <v>249624210.40000004</v>
      </c>
      <c r="G35" s="19">
        <v>1745778.1099999999</v>
      </c>
      <c r="H35" s="19">
        <v>2533188.1199999992</v>
      </c>
      <c r="I35" s="19">
        <f>H35+I28</f>
        <v>72995123.450000003</v>
      </c>
      <c r="J35" s="76"/>
    </row>
    <row r="36" spans="1:10">
      <c r="A36" s="2"/>
      <c r="B36" s="17" t="s">
        <v>14</v>
      </c>
      <c r="C36" s="20">
        <v>16766945254.91</v>
      </c>
      <c r="D36" s="74"/>
      <c r="E36" s="18">
        <v>115998983.83999999</v>
      </c>
      <c r="F36" s="18">
        <f>E36+F29</f>
        <v>3502511056.8300004</v>
      </c>
      <c r="G36" s="19">
        <v>37134391.159999996</v>
      </c>
      <c r="H36" s="19">
        <v>30084551.500000004</v>
      </c>
      <c r="I36" s="19">
        <f>H36+I29</f>
        <v>1212217916.5500002</v>
      </c>
      <c r="J36" s="76"/>
    </row>
    <row r="37" spans="1:10" ht="15.75" thickBot="1">
      <c r="A37" s="2"/>
      <c r="B37" s="21" t="s">
        <v>15</v>
      </c>
      <c r="C37" s="22">
        <f>SUM(C33:C36)</f>
        <v>419257731808.46057</v>
      </c>
      <c r="D37" s="22">
        <f>D33</f>
        <v>1208159012.6849999</v>
      </c>
      <c r="E37" s="22">
        <f>SUM(E33:E36)</f>
        <v>3052261655.0599999</v>
      </c>
      <c r="F37" s="22">
        <f>SUM(F33:F36)</f>
        <v>99282143698.45433</v>
      </c>
      <c r="G37" s="22">
        <f>SUM(G33:G36)</f>
        <v>5481638062.9399948</v>
      </c>
      <c r="H37" s="22">
        <f>SUM(H33:H36)</f>
        <v>854952230.11907291</v>
      </c>
      <c r="I37" s="22">
        <f>SUM(I33:I36)</f>
        <v>14330684960.337181</v>
      </c>
      <c r="J37" s="77"/>
    </row>
    <row r="38" spans="1:10" ht="16.5" thickBot="1">
      <c r="A38" s="1"/>
      <c r="B38" s="26"/>
      <c r="C38" s="26"/>
      <c r="D38" s="26"/>
      <c r="E38" s="26"/>
      <c r="F38" s="26"/>
      <c r="G38" s="26"/>
    </row>
    <row r="39" spans="1:10">
      <c r="A39" s="12" t="s">
        <v>24</v>
      </c>
      <c r="B39" s="13" t="s">
        <v>2</v>
      </c>
      <c r="C39" s="14" t="s">
        <v>10</v>
      </c>
      <c r="D39" s="14" t="s">
        <v>4</v>
      </c>
      <c r="E39" s="14" t="s">
        <v>25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10</v>
      </c>
    </row>
    <row r="40" spans="1:10">
      <c r="A40" s="2"/>
      <c r="B40" s="17" t="s">
        <v>11</v>
      </c>
      <c r="C40" s="18">
        <v>393626866579.46997</v>
      </c>
      <c r="D40" s="72">
        <v>3248247672.62463</v>
      </c>
      <c r="E40" s="18">
        <v>1618732219.0699999</v>
      </c>
      <c r="F40" s="18">
        <f>E40+F33</f>
        <v>89753366097.953506</v>
      </c>
      <c r="G40" s="19">
        <v>1475454059.5700006</v>
      </c>
      <c r="H40" s="19">
        <v>368916854.87628275</v>
      </c>
      <c r="I40" s="19">
        <f>H40+I33</f>
        <v>9093559807.9634628</v>
      </c>
      <c r="J40" s="75">
        <f>C44+D44+E44-G44-H44</f>
        <v>420128575082.30829</v>
      </c>
    </row>
    <row r="41" spans="1:10">
      <c r="A41" s="2"/>
      <c r="B41" s="17" t="s">
        <v>12</v>
      </c>
      <c r="C41" s="18">
        <v>5776307570.4299927</v>
      </c>
      <c r="D41" s="73"/>
      <c r="E41" s="18">
        <v>238728.03999999998</v>
      </c>
      <c r="F41" s="18">
        <f>E41+F34</f>
        <v>7395613280.3808317</v>
      </c>
      <c r="G41" s="19">
        <v>4587409.7600000119</v>
      </c>
      <c r="H41" s="19">
        <v>75382555.079999864</v>
      </c>
      <c r="I41" s="19">
        <f>H41+I34</f>
        <v>4396211522.3299999</v>
      </c>
      <c r="J41" s="76"/>
    </row>
    <row r="42" spans="1:10">
      <c r="A42" s="2"/>
      <c r="B42" s="17" t="s">
        <v>13</v>
      </c>
      <c r="C42" s="18">
        <v>869753502.24999976</v>
      </c>
      <c r="D42" s="73"/>
      <c r="E42" s="18">
        <v>4938650.1399999997</v>
      </c>
      <c r="F42" s="18">
        <f>E42+F35</f>
        <v>254562860.54000002</v>
      </c>
      <c r="G42" s="19">
        <v>2554721.3400000003</v>
      </c>
      <c r="H42" s="19">
        <v>2953828.4300000006</v>
      </c>
      <c r="I42" s="19">
        <f>H42+I35</f>
        <v>75948951.88000001</v>
      </c>
      <c r="J42" s="76"/>
    </row>
    <row r="43" spans="1:10">
      <c r="A43" s="2"/>
      <c r="B43" s="17" t="s">
        <v>14</v>
      </c>
      <c r="C43" s="20">
        <v>16908634531.00001</v>
      </c>
      <c r="D43" s="74"/>
      <c r="E43" s="18">
        <v>99991829.559999987</v>
      </c>
      <c r="F43" s="18">
        <f>E43+F36</f>
        <v>3602502886.3900003</v>
      </c>
      <c r="G43" s="19">
        <v>47580243.150000021</v>
      </c>
      <c r="H43" s="19">
        <v>47706528.070000052</v>
      </c>
      <c r="I43" s="19">
        <f>H43+I36</f>
        <v>1259924444.6200004</v>
      </c>
      <c r="J43" s="76"/>
    </row>
    <row r="44" spans="1:10" ht="15.75" thickBot="1">
      <c r="A44" s="2"/>
      <c r="B44" s="21" t="s">
        <v>15</v>
      </c>
      <c r="C44" s="22">
        <f>SUM(C40:C43)</f>
        <v>417181562183.14996</v>
      </c>
      <c r="D44" s="22">
        <f>D40</f>
        <v>3248247672.62463</v>
      </c>
      <c r="E44" s="22">
        <f>SUM(E40:E43)</f>
        <v>1723901426.8099999</v>
      </c>
      <c r="F44" s="22">
        <f>SUM(F40:F43)</f>
        <v>101006045125.26433</v>
      </c>
      <c r="G44" s="22">
        <f>SUM(G40:G43)</f>
        <v>1530176433.8200006</v>
      </c>
      <c r="H44" s="22">
        <f>SUM(H40:H43)</f>
        <v>494959766.45628268</v>
      </c>
      <c r="I44" s="22">
        <f>SUM(I40:I43)</f>
        <v>14825644726.793463</v>
      </c>
      <c r="J44" s="77"/>
    </row>
    <row r="45" spans="1:10" ht="15.75" thickBot="1">
      <c r="A45" s="1"/>
      <c r="B45" s="27"/>
      <c r="C45" s="28"/>
      <c r="D45" s="28"/>
      <c r="E45" s="28"/>
      <c r="F45" s="28"/>
      <c r="G45" s="27"/>
    </row>
    <row r="46" spans="1:10">
      <c r="A46" s="12" t="s">
        <v>26</v>
      </c>
      <c r="B46" s="13" t="s">
        <v>2</v>
      </c>
      <c r="C46" s="14" t="s">
        <v>10</v>
      </c>
      <c r="D46" s="14" t="s">
        <v>4</v>
      </c>
      <c r="E46" s="14" t="s">
        <v>27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10</v>
      </c>
    </row>
    <row r="47" spans="1:10">
      <c r="A47" s="2"/>
      <c r="B47" s="17" t="s">
        <v>11</v>
      </c>
      <c r="C47" s="18">
        <v>396489180018.23969</v>
      </c>
      <c r="D47" s="72">
        <v>565910498.20495605</v>
      </c>
      <c r="E47" s="18">
        <v>2142745991.6399999</v>
      </c>
      <c r="F47" s="18">
        <f>E47+F40</f>
        <v>91896112089.593506</v>
      </c>
      <c r="G47" s="19">
        <v>1699729808.5699987</v>
      </c>
      <c r="H47" s="19">
        <v>305665179.32724392</v>
      </c>
      <c r="I47" s="19">
        <f>H47+I40</f>
        <v>9399224987.2907066</v>
      </c>
      <c r="J47" s="75">
        <f>C51+D51+E51-G51-H51</f>
        <v>421781003114.89075</v>
      </c>
    </row>
    <row r="48" spans="1:10">
      <c r="A48" s="2"/>
      <c r="B48" s="17" t="s">
        <v>12</v>
      </c>
      <c r="C48" s="18">
        <v>5736705093.1387873</v>
      </c>
      <c r="D48" s="73"/>
      <c r="E48" s="18">
        <v>1108650718.3749537</v>
      </c>
      <c r="F48" s="18">
        <f>E48+F41</f>
        <v>8504263998.755785</v>
      </c>
      <c r="G48" s="19">
        <v>6936192.690000006</v>
      </c>
      <c r="H48" s="19">
        <v>86799343.320000008</v>
      </c>
      <c r="I48" s="19">
        <f>H48+I41</f>
        <v>4483010865.6499996</v>
      </c>
      <c r="J48" s="76"/>
    </row>
    <row r="49" spans="1:10">
      <c r="A49" s="2"/>
      <c r="B49" s="17" t="s">
        <v>13</v>
      </c>
      <c r="C49" s="18">
        <v>873454242.46324968</v>
      </c>
      <c r="D49" s="73"/>
      <c r="E49" s="18">
        <v>1731667.04</v>
      </c>
      <c r="F49" s="18">
        <f>E49+F42</f>
        <v>256294527.58000001</v>
      </c>
      <c r="G49" s="19">
        <v>1859413.5</v>
      </c>
      <c r="H49" s="19">
        <v>3068893.1</v>
      </c>
      <c r="I49" s="19">
        <f>H49+I42</f>
        <v>79017844.980000004</v>
      </c>
      <c r="J49" s="76"/>
    </row>
    <row r="50" spans="1:10">
      <c r="A50" s="2"/>
      <c r="B50" s="17" t="s">
        <v>14</v>
      </c>
      <c r="C50" s="20">
        <v>17029235728.466341</v>
      </c>
      <c r="D50" s="74"/>
      <c r="E50" s="18">
        <v>48333509.13000001</v>
      </c>
      <c r="F50" s="18">
        <f>E50+F43</f>
        <v>3650836395.5200005</v>
      </c>
      <c r="G50" s="19">
        <v>85178793.869999945</v>
      </c>
      <c r="H50" s="19">
        <v>25706727.429999996</v>
      </c>
      <c r="I50" s="19">
        <f>H50+I43</f>
        <v>1285631172.0500004</v>
      </c>
      <c r="J50" s="76"/>
    </row>
    <row r="51" spans="1:10" ht="15.75" thickBot="1">
      <c r="A51" s="2"/>
      <c r="B51" s="21" t="s">
        <v>15</v>
      </c>
      <c r="C51" s="22">
        <f>SUM(C47:C50)</f>
        <v>420128575082.30811</v>
      </c>
      <c r="D51" s="22">
        <f>D47</f>
        <v>565910498.20495605</v>
      </c>
      <c r="E51" s="22">
        <f>SUM(E47:E50)</f>
        <v>3301461886.1849537</v>
      </c>
      <c r="F51" s="22">
        <f>SUM(F47:F50)</f>
        <v>104307507011.4493</v>
      </c>
      <c r="G51" s="22">
        <f>SUM(G47:G50)</f>
        <v>1793704208.6299987</v>
      </c>
      <c r="H51" s="22">
        <f>SUM(H47:H50)</f>
        <v>421240143.17724395</v>
      </c>
      <c r="I51" s="22">
        <f>SUM(I47:I50)</f>
        <v>15246884869.970707</v>
      </c>
      <c r="J51" s="77"/>
    </row>
    <row r="52" spans="1:10" ht="15.75" thickBot="1">
      <c r="A52" s="1"/>
      <c r="B52" s="5"/>
      <c r="C52" s="5"/>
      <c r="D52" s="5"/>
      <c r="E52" s="5"/>
      <c r="F52" s="5"/>
      <c r="G52" s="5"/>
    </row>
    <row r="53" spans="1:10">
      <c r="A53" s="12" t="s">
        <v>28</v>
      </c>
      <c r="B53" s="13" t="s">
        <v>2</v>
      </c>
      <c r="C53" s="14" t="s">
        <v>10</v>
      </c>
      <c r="D53" s="14" t="s">
        <v>4</v>
      </c>
      <c r="E53" s="14" t="s">
        <v>29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10</v>
      </c>
    </row>
    <row r="54" spans="1:10">
      <c r="A54" s="2"/>
      <c r="B54" s="17" t="s">
        <v>11</v>
      </c>
      <c r="C54" s="18">
        <v>397016670534.84961</v>
      </c>
      <c r="D54" s="72">
        <v>3313448601.4841299</v>
      </c>
      <c r="E54" s="18">
        <v>1694299045.4200001</v>
      </c>
      <c r="F54" s="18">
        <f>E54+F47</f>
        <v>93590411135.013504</v>
      </c>
      <c r="G54" s="19">
        <v>8591750225.229805</v>
      </c>
      <c r="H54" s="19">
        <v>363243004.13</v>
      </c>
      <c r="I54" s="19">
        <f>H54+I47</f>
        <v>9762467991.4207058</v>
      </c>
      <c r="J54" s="75">
        <f>C58+D58+E58-G58-H58</f>
        <v>417706719695.88837</v>
      </c>
    </row>
    <row r="55" spans="1:10">
      <c r="A55" s="2"/>
      <c r="B55" s="17" t="s">
        <v>12</v>
      </c>
      <c r="C55" s="18">
        <v>6800607176.0430202</v>
      </c>
      <c r="D55" s="73"/>
      <c r="E55" s="18">
        <v>124268.62</v>
      </c>
      <c r="F55" s="18">
        <f>E55+F48</f>
        <v>8504388267.3757849</v>
      </c>
      <c r="G55" s="19">
        <v>6691287.7268610019</v>
      </c>
      <c r="H55" s="19">
        <v>116372820.72999948</v>
      </c>
      <c r="I55" s="19">
        <f>H55+I48</f>
        <v>4599383686.3799992</v>
      </c>
      <c r="J55" s="76"/>
    </row>
    <row r="56" spans="1:10">
      <c r="A56" s="2"/>
      <c r="B56" s="17" t="s">
        <v>13</v>
      </c>
      <c r="C56" s="18">
        <v>874182962.80299997</v>
      </c>
      <c r="D56" s="73"/>
      <c r="E56" s="18">
        <v>2419494.0700000003</v>
      </c>
      <c r="F56" s="18">
        <f>E56+F49</f>
        <v>258714021.65000001</v>
      </c>
      <c r="G56" s="19">
        <v>2052641.1099999996</v>
      </c>
      <c r="H56" s="19">
        <v>1247792.5000000007</v>
      </c>
      <c r="I56" s="19">
        <f>H56+I49</f>
        <v>80265637.480000004</v>
      </c>
      <c r="J56" s="76"/>
    </row>
    <row r="57" spans="1:10">
      <c r="A57" s="2"/>
      <c r="B57" s="17" t="s">
        <v>14</v>
      </c>
      <c r="C57" s="20">
        <v>17089542441.195335</v>
      </c>
      <c r="D57" s="74"/>
      <c r="E57" s="18">
        <v>209646954.44000003</v>
      </c>
      <c r="F57" s="18">
        <f>E57+F50</f>
        <v>3860483349.9600005</v>
      </c>
      <c r="G57" s="19">
        <v>163810040.30000022</v>
      </c>
      <c r="H57" s="19">
        <v>49053971.309998363</v>
      </c>
      <c r="I57" s="19">
        <f>H57+I50</f>
        <v>1334685143.3599987</v>
      </c>
      <c r="J57" s="76"/>
    </row>
    <row r="58" spans="1:10" ht="15.75" thickBot="1">
      <c r="A58" s="2"/>
      <c r="B58" s="21" t="s">
        <v>15</v>
      </c>
      <c r="C58" s="22">
        <f>SUM(C54:C57)</f>
        <v>421781003114.89093</v>
      </c>
      <c r="D58" s="22">
        <f>D54</f>
        <v>3313448601.4841299</v>
      </c>
      <c r="E58" s="22">
        <f>SUM(E54:E57)</f>
        <v>1906489762.55</v>
      </c>
      <c r="F58" s="22">
        <f>SUM(F54:F57)</f>
        <v>106213996773.99928</v>
      </c>
      <c r="G58" s="22">
        <f>SUM(G54:G57)</f>
        <v>8764304194.3666687</v>
      </c>
      <c r="H58" s="22">
        <f>SUM(H54:H57)</f>
        <v>529917588.66999781</v>
      </c>
      <c r="I58" s="22">
        <f>SUM(I54:I57)</f>
        <v>15776802458.640703</v>
      </c>
      <c r="J58" s="77"/>
    </row>
    <row r="59" spans="1:10" ht="15.75" thickBot="1">
      <c r="A59" s="1"/>
      <c r="B59" s="24"/>
      <c r="C59" s="24"/>
      <c r="D59" s="24"/>
      <c r="E59" s="24"/>
      <c r="F59" s="24"/>
      <c r="G59" s="24"/>
    </row>
    <row r="60" spans="1:10">
      <c r="A60" s="12" t="s">
        <v>30</v>
      </c>
      <c r="B60" s="13" t="s">
        <v>2</v>
      </c>
      <c r="C60" s="14" t="s">
        <v>10</v>
      </c>
      <c r="D60" s="14" t="s">
        <v>4</v>
      </c>
      <c r="E60" s="14" t="s">
        <v>31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10</v>
      </c>
    </row>
    <row r="61" spans="1:10">
      <c r="A61" s="2"/>
      <c r="B61" s="17" t="s">
        <v>11</v>
      </c>
      <c r="C61" s="18">
        <v>392900798865.12964</v>
      </c>
      <c r="D61" s="72">
        <v>3252728460.7961402</v>
      </c>
      <c r="E61" s="18">
        <v>2347135482.2299995</v>
      </c>
      <c r="F61" s="18">
        <f>E61+F54</f>
        <v>95937546617.2435</v>
      </c>
      <c r="G61" s="19">
        <v>1717507193.8916349</v>
      </c>
      <c r="H61" s="19">
        <v>316500813.49885947</v>
      </c>
      <c r="I61" s="19">
        <f>H61+I54</f>
        <v>10078968804.919565</v>
      </c>
      <c r="J61" s="75">
        <f>C65+D65+E65-G65-H65</f>
        <v>421147270372.70032</v>
      </c>
    </row>
    <row r="62" spans="1:10">
      <c r="A62" s="2"/>
      <c r="B62" s="17" t="s">
        <v>12</v>
      </c>
      <c r="C62" s="18">
        <v>6725928213.0563917</v>
      </c>
      <c r="D62" s="73"/>
      <c r="E62" s="18">
        <v>72737.540000000008</v>
      </c>
      <c r="F62" s="18">
        <f>E62+F55</f>
        <v>8504461004.9157848</v>
      </c>
      <c r="G62" s="19">
        <v>10610072.960000014</v>
      </c>
      <c r="H62" s="19">
        <v>109408772.13999914</v>
      </c>
      <c r="I62" s="19">
        <f>H62+I55</f>
        <v>4708792458.5199986</v>
      </c>
      <c r="J62" s="76"/>
    </row>
    <row r="63" spans="1:10">
      <c r="A63" s="2"/>
      <c r="B63" s="17" t="s">
        <v>13</v>
      </c>
      <c r="C63" s="18">
        <v>876901390.12859881</v>
      </c>
      <c r="D63" s="73"/>
      <c r="E63" s="18">
        <v>4560971.7500000009</v>
      </c>
      <c r="F63" s="18">
        <f>E63+F56</f>
        <v>263274993.40000001</v>
      </c>
      <c r="G63" s="19">
        <v>6852366.1600000011</v>
      </c>
      <c r="H63" s="19">
        <v>1857167.5100000009</v>
      </c>
      <c r="I63" s="19">
        <f>H63+I56</f>
        <v>82122804.99000001</v>
      </c>
      <c r="J63" s="76"/>
    </row>
    <row r="64" spans="1:10">
      <c r="A64" s="2"/>
      <c r="B64" s="17" t="s">
        <v>14</v>
      </c>
      <c r="C64" s="20">
        <v>17203091227.57</v>
      </c>
      <c r="D64" s="74"/>
      <c r="E64" s="18">
        <v>71663391.590000004</v>
      </c>
      <c r="F64" s="18">
        <f>E64+F57</f>
        <v>3932146741.5500007</v>
      </c>
      <c r="G64" s="19">
        <v>42589921.51000008</v>
      </c>
      <c r="H64" s="19">
        <v>30284059.420000069</v>
      </c>
      <c r="I64" s="19">
        <f>H64+I57</f>
        <v>1364969202.7799988</v>
      </c>
      <c r="J64" s="76"/>
    </row>
    <row r="65" spans="1:10" ht="15.75" thickBot="1">
      <c r="A65" s="2"/>
      <c r="B65" s="21" t="s">
        <v>15</v>
      </c>
      <c r="C65" s="22">
        <f>SUM(C61:C64)</f>
        <v>417706719695.88464</v>
      </c>
      <c r="D65" s="22">
        <f>D61</f>
        <v>3252728460.7961402</v>
      </c>
      <c r="E65" s="22">
        <f>SUM(E61:E64)</f>
        <v>2423432583.1099997</v>
      </c>
      <c r="F65" s="22">
        <f>SUM(F61:F64)</f>
        <v>108637429357.10928</v>
      </c>
      <c r="G65" s="22">
        <f>SUM(G61:G64)</f>
        <v>1777559554.5216351</v>
      </c>
      <c r="H65" s="22">
        <f>SUM(H61:H64)</f>
        <v>458050812.56885868</v>
      </c>
      <c r="I65" s="22">
        <f>SUM(I61:I64)</f>
        <v>16234853271.209562</v>
      </c>
      <c r="J65" s="77"/>
    </row>
    <row r="66" spans="1:10" ht="15.75" thickBot="1">
      <c r="A66" s="1"/>
      <c r="B66" s="24"/>
      <c r="C66" s="24"/>
      <c r="D66" s="24"/>
      <c r="E66" s="24"/>
      <c r="F66" s="24"/>
      <c r="G66" s="24"/>
    </row>
    <row r="67" spans="1:10">
      <c r="A67" s="12" t="s">
        <v>32</v>
      </c>
      <c r="B67" s="13" t="s">
        <v>2</v>
      </c>
      <c r="C67" s="14" t="s">
        <v>10</v>
      </c>
      <c r="D67" s="14" t="s">
        <v>4</v>
      </c>
      <c r="E67" s="14" t="s">
        <v>33</v>
      </c>
      <c r="F67" s="14" t="s">
        <v>6</v>
      </c>
      <c r="G67" s="14" t="s">
        <v>7</v>
      </c>
      <c r="H67" s="14" t="s">
        <v>8</v>
      </c>
      <c r="I67" s="14" t="s">
        <v>9</v>
      </c>
      <c r="J67" s="15" t="s">
        <v>10</v>
      </c>
    </row>
    <row r="68" spans="1:10">
      <c r="A68" s="2"/>
      <c r="B68" s="17" t="s">
        <v>11</v>
      </c>
      <c r="C68" s="18">
        <v>396357472160.5293</v>
      </c>
      <c r="D68" s="72">
        <v>1728415563.9431801</v>
      </c>
      <c r="E68" s="18">
        <v>2103033144.3499999</v>
      </c>
      <c r="F68" s="18">
        <f>E68+F61</f>
        <v>98040579761.593506</v>
      </c>
      <c r="G68" s="19">
        <v>1462668615.5700004</v>
      </c>
      <c r="H68" s="19">
        <v>345430196.16016322</v>
      </c>
      <c r="I68" s="19">
        <f>H68+I61</f>
        <v>10424399001.079729</v>
      </c>
      <c r="J68" s="75">
        <f>C72+D72+E72-G72-H72</f>
        <v>424247578988.46765</v>
      </c>
    </row>
    <row r="69" spans="1:10">
      <c r="A69" s="2"/>
      <c r="B69" s="17" t="s">
        <v>12</v>
      </c>
      <c r="C69" s="18">
        <v>6651135705.9297161</v>
      </c>
      <c r="D69" s="73"/>
      <c r="E69" s="18">
        <v>1279876600.49</v>
      </c>
      <c r="F69" s="18">
        <f>E69+F62</f>
        <v>9784337605.4057846</v>
      </c>
      <c r="G69" s="19">
        <v>24132914.429076295</v>
      </c>
      <c r="H69" s="19">
        <v>171501002.1948263</v>
      </c>
      <c r="I69" s="19">
        <f>H69+I62</f>
        <v>4880293460.7148247</v>
      </c>
      <c r="J69" s="76"/>
    </row>
    <row r="70" spans="1:10">
      <c r="A70" s="2"/>
      <c r="B70" s="17" t="s">
        <v>13</v>
      </c>
      <c r="C70" s="18">
        <v>874906846.22831976</v>
      </c>
      <c r="D70" s="73"/>
      <c r="E70" s="18">
        <v>16088019.689999999</v>
      </c>
      <c r="F70" s="18">
        <f>E70+F63</f>
        <v>279363013.09000003</v>
      </c>
      <c r="G70" s="19">
        <v>2802856.6800000006</v>
      </c>
      <c r="H70" s="19">
        <v>2195875.4300000002</v>
      </c>
      <c r="I70" s="19">
        <f>H70+I63</f>
        <v>84318680.420000017</v>
      </c>
      <c r="J70" s="76"/>
    </row>
    <row r="71" spans="1:10">
      <c r="A71" s="2"/>
      <c r="B71" s="17" t="s">
        <v>14</v>
      </c>
      <c r="C71" s="20">
        <v>17263755660.011242</v>
      </c>
      <c r="D71" s="74"/>
      <c r="E71" s="18">
        <v>68779299.099999979</v>
      </c>
      <c r="F71" s="18">
        <f>E71+F64</f>
        <v>4000926040.6500006</v>
      </c>
      <c r="G71" s="19">
        <v>53348767.74000001</v>
      </c>
      <c r="H71" s="19">
        <v>33803783.599999741</v>
      </c>
      <c r="I71" s="19">
        <f>H71+I64</f>
        <v>1398772986.3799984</v>
      </c>
      <c r="J71" s="76"/>
    </row>
    <row r="72" spans="1:10" ht="15.75" thickBot="1">
      <c r="A72" s="2"/>
      <c r="B72" s="21" t="s">
        <v>15</v>
      </c>
      <c r="C72" s="22">
        <f>SUM(C68:C71)</f>
        <v>421147270372.69855</v>
      </c>
      <c r="D72" s="22">
        <f>D68</f>
        <v>1728415563.9431801</v>
      </c>
      <c r="E72" s="22">
        <f>SUM(E68:E71)</f>
        <v>3467777063.6300001</v>
      </c>
      <c r="F72" s="22">
        <f>SUM(F68:F71)</f>
        <v>112105206420.73929</v>
      </c>
      <c r="G72" s="22">
        <f>SUM(G68:G71)</f>
        <v>1542953154.4190767</v>
      </c>
      <c r="H72" s="22">
        <f>SUM(H68:H71)</f>
        <v>552930857.38498926</v>
      </c>
      <c r="I72" s="22">
        <f>SUM(I68:I71)</f>
        <v>16787784128.594553</v>
      </c>
      <c r="J72" s="77"/>
    </row>
    <row r="73" spans="1:10" ht="15.75" thickBot="1">
      <c r="A73" s="1"/>
    </row>
    <row r="74" spans="1:10">
      <c r="A74" s="12" t="s">
        <v>34</v>
      </c>
      <c r="B74" s="13" t="s">
        <v>2</v>
      </c>
      <c r="C74" s="14" t="s">
        <v>10</v>
      </c>
      <c r="D74" s="14" t="s">
        <v>4</v>
      </c>
      <c r="E74" s="14" t="s">
        <v>35</v>
      </c>
      <c r="F74" s="14" t="s">
        <v>6</v>
      </c>
      <c r="G74" s="14" t="s">
        <v>7</v>
      </c>
      <c r="H74" s="14" t="s">
        <v>8</v>
      </c>
      <c r="I74" s="14" t="s">
        <v>9</v>
      </c>
      <c r="J74" s="15" t="s">
        <v>10</v>
      </c>
    </row>
    <row r="75" spans="1:10">
      <c r="A75" s="2"/>
      <c r="B75" s="17" t="s">
        <v>11</v>
      </c>
      <c r="C75" s="18">
        <v>398142938350.24994</v>
      </c>
      <c r="D75" s="72">
        <v>144937002.96954346</v>
      </c>
      <c r="E75" s="18">
        <v>1170737702.4000001</v>
      </c>
      <c r="F75" s="18">
        <f>E75+F68</f>
        <v>99211317463.9935</v>
      </c>
      <c r="G75" s="19">
        <v>1226757921.670002</v>
      </c>
      <c r="H75" s="19">
        <v>261714280.73550615</v>
      </c>
      <c r="I75" s="19">
        <f>H75+I68</f>
        <v>10686113281.815235</v>
      </c>
      <c r="J75" s="75">
        <f>C79+D79+E79-G79-H79</f>
        <v>423562104874.15082</v>
      </c>
    </row>
    <row r="76" spans="1:10">
      <c r="A76" s="2"/>
      <c r="B76" s="17" t="s">
        <v>12</v>
      </c>
      <c r="C76" s="18">
        <v>7865703894.1962061</v>
      </c>
      <c r="D76" s="73"/>
      <c r="E76" s="18">
        <v>80441.740000000005</v>
      </c>
      <c r="F76" s="18">
        <f t="shared" ref="F76:F78" si="0">E76+F69</f>
        <v>9784418047.1457844</v>
      </c>
      <c r="G76" s="19">
        <v>9456394.8008987308</v>
      </c>
      <c r="H76" s="19">
        <v>221063938.97360131</v>
      </c>
      <c r="I76" s="19">
        <f>H76+I69</f>
        <v>5101357399.688426</v>
      </c>
      <c r="J76" s="76"/>
    </row>
    <row r="77" spans="1:10">
      <c r="A77" s="2"/>
      <c r="B77" s="17" t="s">
        <v>13</v>
      </c>
      <c r="C77" s="18">
        <v>899017615.23999989</v>
      </c>
      <c r="D77" s="73"/>
      <c r="E77" s="18">
        <v>2859806.81</v>
      </c>
      <c r="F77" s="18">
        <f t="shared" si="0"/>
        <v>282222819.90000004</v>
      </c>
      <c r="G77" s="19">
        <v>238325390.86000001</v>
      </c>
      <c r="H77" s="19">
        <v>1769272.0799999998</v>
      </c>
      <c r="I77" s="19">
        <f>H77+I70</f>
        <v>86087952.500000015</v>
      </c>
      <c r="J77" s="76"/>
    </row>
    <row r="78" spans="1:10">
      <c r="A78" s="2"/>
      <c r="B78" s="17" t="s">
        <v>14</v>
      </c>
      <c r="C78" s="20">
        <v>17339919128.781502</v>
      </c>
      <c r="D78" s="74"/>
      <c r="E78" s="18">
        <v>52977220.959999986</v>
      </c>
      <c r="F78" s="18">
        <f t="shared" si="0"/>
        <v>4053903261.6100006</v>
      </c>
      <c r="G78" s="19">
        <v>39244454.316333383</v>
      </c>
      <c r="H78" s="19">
        <v>58734635.760000065</v>
      </c>
      <c r="I78" s="19">
        <f>H78+I71</f>
        <v>1457507622.1399984</v>
      </c>
      <c r="J78" s="76"/>
    </row>
    <row r="79" spans="1:10" ht="15.75" thickBot="1">
      <c r="A79" s="2"/>
      <c r="B79" s="21" t="s">
        <v>15</v>
      </c>
      <c r="C79" s="22">
        <f>SUM(C75:C78)</f>
        <v>424247578988.46765</v>
      </c>
      <c r="D79" s="22">
        <f>D75</f>
        <v>144937002.96954346</v>
      </c>
      <c r="E79" s="22">
        <f>SUM(E75:E78)</f>
        <v>1226655171.9100001</v>
      </c>
      <c r="F79" s="22">
        <f>SUM(F75:F78)</f>
        <v>113331861592.64928</v>
      </c>
      <c r="G79" s="22">
        <f>SUM(G75:G78)</f>
        <v>1513784161.647234</v>
      </c>
      <c r="H79" s="22">
        <f>SUM(H75:H78)</f>
        <v>543282127.54910755</v>
      </c>
      <c r="I79" s="22">
        <f>SUM(I75:I78)</f>
        <v>17331066256.143661</v>
      </c>
      <c r="J79" s="77"/>
    </row>
    <row r="80" spans="1:10" ht="15.75" thickBot="1">
      <c r="A80" s="1"/>
    </row>
    <row r="81" spans="1:10">
      <c r="A81" s="12" t="s">
        <v>37</v>
      </c>
      <c r="B81" s="13" t="s">
        <v>2</v>
      </c>
      <c r="C81" s="14" t="s">
        <v>10</v>
      </c>
      <c r="D81" s="14" t="s">
        <v>4</v>
      </c>
      <c r="E81" s="14" t="s">
        <v>36</v>
      </c>
      <c r="F81" s="14" t="s">
        <v>6</v>
      </c>
      <c r="G81" s="14" t="s">
        <v>7</v>
      </c>
      <c r="H81" s="14" t="s">
        <v>8</v>
      </c>
      <c r="I81" s="14" t="s">
        <v>9</v>
      </c>
      <c r="J81" s="15" t="s">
        <v>10</v>
      </c>
    </row>
    <row r="82" spans="1:10">
      <c r="B82" s="17" t="s">
        <v>11</v>
      </c>
      <c r="C82" s="18">
        <v>397949202783.12738</v>
      </c>
      <c r="D82" s="72">
        <v>2958173454.0266724</v>
      </c>
      <c r="E82" s="18">
        <v>1720767788.1700001</v>
      </c>
      <c r="F82" s="18">
        <f>E82+F75</f>
        <v>100932085252.1635</v>
      </c>
      <c r="G82" s="19">
        <v>1418336923.9140534</v>
      </c>
      <c r="H82" s="19">
        <v>295395153.54082447</v>
      </c>
      <c r="I82" s="19">
        <f>H82+I75</f>
        <v>10981508435.35606</v>
      </c>
      <c r="J82" s="75">
        <f>C86+D86+E86-G86-H86</f>
        <v>427073647147.28876</v>
      </c>
    </row>
    <row r="83" spans="1:10">
      <c r="B83" s="17" t="s">
        <v>12</v>
      </c>
      <c r="C83" s="18">
        <v>7690871886.0470695</v>
      </c>
      <c r="D83" s="73"/>
      <c r="E83" s="18">
        <v>912945045.48000002</v>
      </c>
      <c r="F83" s="18">
        <f t="shared" ref="F83:F85" si="1">E83+F76</f>
        <v>10697363092.625784</v>
      </c>
      <c r="G83" s="19">
        <v>10383121.885171199</v>
      </c>
      <c r="H83" s="19">
        <v>302030418.82920092</v>
      </c>
      <c r="I83" s="19">
        <f>H83+I76</f>
        <v>5403387818.5176268</v>
      </c>
      <c r="J83" s="76"/>
    </row>
    <row r="84" spans="1:10">
      <c r="B84" s="17" t="s">
        <v>13</v>
      </c>
      <c r="C84" s="18">
        <v>888174134.60999954</v>
      </c>
      <c r="D84" s="73"/>
      <c r="E84" s="18">
        <v>9524437.8900000006</v>
      </c>
      <c r="F84" s="18">
        <f t="shared" si="1"/>
        <v>291747257.79000002</v>
      </c>
      <c r="G84" s="19">
        <v>2479255.0300000003</v>
      </c>
      <c r="H84" s="19">
        <v>1021670.7900000005</v>
      </c>
      <c r="I84" s="19">
        <f>H84+I77</f>
        <v>87109623.290000021</v>
      </c>
      <c r="J84" s="76"/>
    </row>
    <row r="85" spans="1:10">
      <c r="B85" s="17" t="s">
        <v>14</v>
      </c>
      <c r="C85" s="20">
        <v>17033856070.366934</v>
      </c>
      <c r="D85" s="74"/>
      <c r="E85" s="18">
        <v>61649536.320000514</v>
      </c>
      <c r="F85" s="18">
        <f t="shared" si="1"/>
        <v>4115552797.9300013</v>
      </c>
      <c r="G85" s="19">
        <v>39831836.050002828</v>
      </c>
      <c r="H85" s="19">
        <v>82039608.710001066</v>
      </c>
      <c r="I85" s="19">
        <f>H85+I78</f>
        <v>1539547230.8499994</v>
      </c>
      <c r="J85" s="76"/>
    </row>
    <row r="86" spans="1:10" ht="15.75" thickBot="1">
      <c r="B86" s="21" t="s">
        <v>15</v>
      </c>
      <c r="C86" s="22">
        <f>SUM(C82:C85)</f>
        <v>423562104874.15137</v>
      </c>
      <c r="D86" s="22">
        <f>SUM(D82)</f>
        <v>2958173454.0266724</v>
      </c>
      <c r="E86" s="22">
        <f>SUM(E82:E85)</f>
        <v>2704886807.8600006</v>
      </c>
      <c r="F86" s="22">
        <f>SUM(F82:F85)</f>
        <v>116036748400.50928</v>
      </c>
      <c r="G86" s="22">
        <f>SUM(G82:G85)</f>
        <v>1471031136.8792274</v>
      </c>
      <c r="H86" s="22">
        <f>SUM(H82:H85)</f>
        <v>680486851.87002647</v>
      </c>
      <c r="I86" s="22">
        <f>SUM(I82:I85)</f>
        <v>18011553108.013687</v>
      </c>
      <c r="J86" s="77"/>
    </row>
    <row r="87" spans="1:10">
      <c r="D87" s="29"/>
    </row>
    <row r="94" spans="1:10" ht="31.5" customHeight="1"/>
  </sheetData>
  <mergeCells count="24">
    <mergeCell ref="J75:J79"/>
    <mergeCell ref="D75:D78"/>
    <mergeCell ref="D47:D50"/>
    <mergeCell ref="J47:J51"/>
    <mergeCell ref="D54:D57"/>
    <mergeCell ref="J54:J58"/>
    <mergeCell ref="D61:D64"/>
    <mergeCell ref="J61:J65"/>
    <mergeCell ref="D82:D85"/>
    <mergeCell ref="J82:J86"/>
    <mergeCell ref="D5:D8"/>
    <mergeCell ref="J5:J9"/>
    <mergeCell ref="D12:D15"/>
    <mergeCell ref="J12:J16"/>
    <mergeCell ref="D19:D22"/>
    <mergeCell ref="J19:J23"/>
    <mergeCell ref="D26:D29"/>
    <mergeCell ref="J26:J30"/>
    <mergeCell ref="D33:D36"/>
    <mergeCell ref="J33:J37"/>
    <mergeCell ref="D40:D43"/>
    <mergeCell ref="J40:J44"/>
    <mergeCell ref="D68:D71"/>
    <mergeCell ref="J68:J72"/>
  </mergeCells>
  <pageMargins left="0.511811024" right="0.511811024" top="0.78740157499999996" bottom="0.78740157499999996" header="0.31496062000000002" footer="0.31496062000000002"/>
  <ignoredErrors>
    <ignoredError sqref="D79 D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267B-399B-40C9-BFD1-28FAB5D5184E}">
  <dimension ref="A1:M842"/>
  <sheetViews>
    <sheetView showGridLines="0" topLeftCell="A809" workbookViewId="0">
      <selection activeCell="E140" sqref="E140"/>
    </sheetView>
  </sheetViews>
  <sheetFormatPr defaultRowHeight="15"/>
  <cols>
    <col min="1" max="1" width="13.5703125" style="27" customWidth="1"/>
    <col min="2" max="2" width="30.140625" customWidth="1"/>
    <col min="3" max="3" width="17.85546875" bestFit="1" customWidth="1"/>
    <col min="4" max="5" width="19.5703125" bestFit="1" customWidth="1"/>
    <col min="6" max="6" width="20.5703125" bestFit="1" customWidth="1"/>
    <col min="7" max="7" width="20.140625" customWidth="1"/>
    <col min="8" max="9" width="21.7109375" bestFit="1" customWidth="1"/>
    <col min="10" max="10" width="24.42578125" bestFit="1" customWidth="1"/>
    <col min="11" max="11" width="21.7109375" bestFit="1" customWidth="1"/>
    <col min="12" max="12" width="19" bestFit="1" customWidth="1"/>
    <col min="257" max="257" width="13.5703125" customWidth="1"/>
    <col min="258" max="258" width="30.140625" customWidth="1"/>
    <col min="259" max="259" width="17.85546875" bestFit="1" customWidth="1"/>
    <col min="260" max="261" width="19.5703125" bestFit="1" customWidth="1"/>
    <col min="262" max="262" width="20.5703125" bestFit="1" customWidth="1"/>
    <col min="263" max="263" width="20.140625" customWidth="1"/>
    <col min="264" max="267" width="21.7109375" bestFit="1" customWidth="1"/>
    <col min="268" max="268" width="19" bestFit="1" customWidth="1"/>
    <col min="513" max="513" width="13.5703125" customWidth="1"/>
    <col min="514" max="514" width="30.140625" customWidth="1"/>
    <col min="515" max="515" width="17.85546875" bestFit="1" customWidth="1"/>
    <col min="516" max="517" width="19.5703125" bestFit="1" customWidth="1"/>
    <col min="518" max="518" width="20.5703125" bestFit="1" customWidth="1"/>
    <col min="519" max="519" width="20.140625" customWidth="1"/>
    <col min="520" max="523" width="21.7109375" bestFit="1" customWidth="1"/>
    <col min="524" max="524" width="19" bestFit="1" customWidth="1"/>
    <col min="769" max="769" width="13.5703125" customWidth="1"/>
    <col min="770" max="770" width="30.140625" customWidth="1"/>
    <col min="771" max="771" width="17.85546875" bestFit="1" customWidth="1"/>
    <col min="772" max="773" width="19.5703125" bestFit="1" customWidth="1"/>
    <col min="774" max="774" width="20.5703125" bestFit="1" customWidth="1"/>
    <col min="775" max="775" width="20.140625" customWidth="1"/>
    <col min="776" max="779" width="21.7109375" bestFit="1" customWidth="1"/>
    <col min="780" max="780" width="19" bestFit="1" customWidth="1"/>
    <col min="1025" max="1025" width="13.5703125" customWidth="1"/>
    <col min="1026" max="1026" width="30.140625" customWidth="1"/>
    <col min="1027" max="1027" width="17.85546875" bestFit="1" customWidth="1"/>
    <col min="1028" max="1029" width="19.5703125" bestFit="1" customWidth="1"/>
    <col min="1030" max="1030" width="20.5703125" bestFit="1" customWidth="1"/>
    <col min="1031" max="1031" width="20.140625" customWidth="1"/>
    <col min="1032" max="1035" width="21.7109375" bestFit="1" customWidth="1"/>
    <col min="1036" max="1036" width="19" bestFit="1" customWidth="1"/>
    <col min="1281" max="1281" width="13.5703125" customWidth="1"/>
    <col min="1282" max="1282" width="30.140625" customWidth="1"/>
    <col min="1283" max="1283" width="17.85546875" bestFit="1" customWidth="1"/>
    <col min="1284" max="1285" width="19.5703125" bestFit="1" customWidth="1"/>
    <col min="1286" max="1286" width="20.5703125" bestFit="1" customWidth="1"/>
    <col min="1287" max="1287" width="20.140625" customWidth="1"/>
    <col min="1288" max="1291" width="21.7109375" bestFit="1" customWidth="1"/>
    <col min="1292" max="1292" width="19" bestFit="1" customWidth="1"/>
    <col min="1537" max="1537" width="13.5703125" customWidth="1"/>
    <col min="1538" max="1538" width="30.140625" customWidth="1"/>
    <col min="1539" max="1539" width="17.85546875" bestFit="1" customWidth="1"/>
    <col min="1540" max="1541" width="19.5703125" bestFit="1" customWidth="1"/>
    <col min="1542" max="1542" width="20.5703125" bestFit="1" customWidth="1"/>
    <col min="1543" max="1543" width="20.140625" customWidth="1"/>
    <col min="1544" max="1547" width="21.7109375" bestFit="1" customWidth="1"/>
    <col min="1548" max="1548" width="19" bestFit="1" customWidth="1"/>
    <col min="1793" max="1793" width="13.5703125" customWidth="1"/>
    <col min="1794" max="1794" width="30.140625" customWidth="1"/>
    <col min="1795" max="1795" width="17.85546875" bestFit="1" customWidth="1"/>
    <col min="1796" max="1797" width="19.5703125" bestFit="1" customWidth="1"/>
    <col min="1798" max="1798" width="20.5703125" bestFit="1" customWidth="1"/>
    <col min="1799" max="1799" width="20.140625" customWidth="1"/>
    <col min="1800" max="1803" width="21.7109375" bestFit="1" customWidth="1"/>
    <col min="1804" max="1804" width="19" bestFit="1" customWidth="1"/>
    <col min="2049" max="2049" width="13.5703125" customWidth="1"/>
    <col min="2050" max="2050" width="30.140625" customWidth="1"/>
    <col min="2051" max="2051" width="17.85546875" bestFit="1" customWidth="1"/>
    <col min="2052" max="2053" width="19.5703125" bestFit="1" customWidth="1"/>
    <col min="2054" max="2054" width="20.5703125" bestFit="1" customWidth="1"/>
    <col min="2055" max="2055" width="20.140625" customWidth="1"/>
    <col min="2056" max="2059" width="21.7109375" bestFit="1" customWidth="1"/>
    <col min="2060" max="2060" width="19" bestFit="1" customWidth="1"/>
    <col min="2305" max="2305" width="13.5703125" customWidth="1"/>
    <col min="2306" max="2306" width="30.140625" customWidth="1"/>
    <col min="2307" max="2307" width="17.85546875" bestFit="1" customWidth="1"/>
    <col min="2308" max="2309" width="19.5703125" bestFit="1" customWidth="1"/>
    <col min="2310" max="2310" width="20.5703125" bestFit="1" customWidth="1"/>
    <col min="2311" max="2311" width="20.140625" customWidth="1"/>
    <col min="2312" max="2315" width="21.7109375" bestFit="1" customWidth="1"/>
    <col min="2316" max="2316" width="19" bestFit="1" customWidth="1"/>
    <col min="2561" max="2561" width="13.5703125" customWidth="1"/>
    <col min="2562" max="2562" width="30.140625" customWidth="1"/>
    <col min="2563" max="2563" width="17.85546875" bestFit="1" customWidth="1"/>
    <col min="2564" max="2565" width="19.5703125" bestFit="1" customWidth="1"/>
    <col min="2566" max="2566" width="20.5703125" bestFit="1" customWidth="1"/>
    <col min="2567" max="2567" width="20.140625" customWidth="1"/>
    <col min="2568" max="2571" width="21.7109375" bestFit="1" customWidth="1"/>
    <col min="2572" max="2572" width="19" bestFit="1" customWidth="1"/>
    <col min="2817" max="2817" width="13.5703125" customWidth="1"/>
    <col min="2818" max="2818" width="30.140625" customWidth="1"/>
    <col min="2819" max="2819" width="17.85546875" bestFit="1" customWidth="1"/>
    <col min="2820" max="2821" width="19.5703125" bestFit="1" customWidth="1"/>
    <col min="2822" max="2822" width="20.5703125" bestFit="1" customWidth="1"/>
    <col min="2823" max="2823" width="20.140625" customWidth="1"/>
    <col min="2824" max="2827" width="21.7109375" bestFit="1" customWidth="1"/>
    <col min="2828" max="2828" width="19" bestFit="1" customWidth="1"/>
    <col min="3073" max="3073" width="13.5703125" customWidth="1"/>
    <col min="3074" max="3074" width="30.140625" customWidth="1"/>
    <col min="3075" max="3075" width="17.85546875" bestFit="1" customWidth="1"/>
    <col min="3076" max="3077" width="19.5703125" bestFit="1" customWidth="1"/>
    <col min="3078" max="3078" width="20.5703125" bestFit="1" customWidth="1"/>
    <col min="3079" max="3079" width="20.140625" customWidth="1"/>
    <col min="3080" max="3083" width="21.7109375" bestFit="1" customWidth="1"/>
    <col min="3084" max="3084" width="19" bestFit="1" customWidth="1"/>
    <col min="3329" max="3329" width="13.5703125" customWidth="1"/>
    <col min="3330" max="3330" width="30.140625" customWidth="1"/>
    <col min="3331" max="3331" width="17.85546875" bestFit="1" customWidth="1"/>
    <col min="3332" max="3333" width="19.5703125" bestFit="1" customWidth="1"/>
    <col min="3334" max="3334" width="20.5703125" bestFit="1" customWidth="1"/>
    <col min="3335" max="3335" width="20.140625" customWidth="1"/>
    <col min="3336" max="3339" width="21.7109375" bestFit="1" customWidth="1"/>
    <col min="3340" max="3340" width="19" bestFit="1" customWidth="1"/>
    <col min="3585" max="3585" width="13.5703125" customWidth="1"/>
    <col min="3586" max="3586" width="30.140625" customWidth="1"/>
    <col min="3587" max="3587" width="17.85546875" bestFit="1" customWidth="1"/>
    <col min="3588" max="3589" width="19.5703125" bestFit="1" customWidth="1"/>
    <col min="3590" max="3590" width="20.5703125" bestFit="1" customWidth="1"/>
    <col min="3591" max="3591" width="20.140625" customWidth="1"/>
    <col min="3592" max="3595" width="21.7109375" bestFit="1" customWidth="1"/>
    <col min="3596" max="3596" width="19" bestFit="1" customWidth="1"/>
    <col min="3841" max="3841" width="13.5703125" customWidth="1"/>
    <col min="3842" max="3842" width="30.140625" customWidth="1"/>
    <col min="3843" max="3843" width="17.85546875" bestFit="1" customWidth="1"/>
    <col min="3844" max="3845" width="19.5703125" bestFit="1" customWidth="1"/>
    <col min="3846" max="3846" width="20.5703125" bestFit="1" customWidth="1"/>
    <col min="3847" max="3847" width="20.140625" customWidth="1"/>
    <col min="3848" max="3851" width="21.7109375" bestFit="1" customWidth="1"/>
    <col min="3852" max="3852" width="19" bestFit="1" customWidth="1"/>
    <col min="4097" max="4097" width="13.5703125" customWidth="1"/>
    <col min="4098" max="4098" width="30.140625" customWidth="1"/>
    <col min="4099" max="4099" width="17.85546875" bestFit="1" customWidth="1"/>
    <col min="4100" max="4101" width="19.5703125" bestFit="1" customWidth="1"/>
    <col min="4102" max="4102" width="20.5703125" bestFit="1" customWidth="1"/>
    <col min="4103" max="4103" width="20.140625" customWidth="1"/>
    <col min="4104" max="4107" width="21.7109375" bestFit="1" customWidth="1"/>
    <col min="4108" max="4108" width="19" bestFit="1" customWidth="1"/>
    <col min="4353" max="4353" width="13.5703125" customWidth="1"/>
    <col min="4354" max="4354" width="30.140625" customWidth="1"/>
    <col min="4355" max="4355" width="17.85546875" bestFit="1" customWidth="1"/>
    <col min="4356" max="4357" width="19.5703125" bestFit="1" customWidth="1"/>
    <col min="4358" max="4358" width="20.5703125" bestFit="1" customWidth="1"/>
    <col min="4359" max="4359" width="20.140625" customWidth="1"/>
    <col min="4360" max="4363" width="21.7109375" bestFit="1" customWidth="1"/>
    <col min="4364" max="4364" width="19" bestFit="1" customWidth="1"/>
    <col min="4609" max="4609" width="13.5703125" customWidth="1"/>
    <col min="4610" max="4610" width="30.140625" customWidth="1"/>
    <col min="4611" max="4611" width="17.85546875" bestFit="1" customWidth="1"/>
    <col min="4612" max="4613" width="19.5703125" bestFit="1" customWidth="1"/>
    <col min="4614" max="4614" width="20.5703125" bestFit="1" customWidth="1"/>
    <col min="4615" max="4615" width="20.140625" customWidth="1"/>
    <col min="4616" max="4619" width="21.7109375" bestFit="1" customWidth="1"/>
    <col min="4620" max="4620" width="19" bestFit="1" customWidth="1"/>
    <col min="4865" max="4865" width="13.5703125" customWidth="1"/>
    <col min="4866" max="4866" width="30.140625" customWidth="1"/>
    <col min="4867" max="4867" width="17.85546875" bestFit="1" customWidth="1"/>
    <col min="4868" max="4869" width="19.5703125" bestFit="1" customWidth="1"/>
    <col min="4870" max="4870" width="20.5703125" bestFit="1" customWidth="1"/>
    <col min="4871" max="4871" width="20.140625" customWidth="1"/>
    <col min="4872" max="4875" width="21.7109375" bestFit="1" customWidth="1"/>
    <col min="4876" max="4876" width="19" bestFit="1" customWidth="1"/>
    <col min="5121" max="5121" width="13.5703125" customWidth="1"/>
    <col min="5122" max="5122" width="30.140625" customWidth="1"/>
    <col min="5123" max="5123" width="17.85546875" bestFit="1" customWidth="1"/>
    <col min="5124" max="5125" width="19.5703125" bestFit="1" customWidth="1"/>
    <col min="5126" max="5126" width="20.5703125" bestFit="1" customWidth="1"/>
    <col min="5127" max="5127" width="20.140625" customWidth="1"/>
    <col min="5128" max="5131" width="21.7109375" bestFit="1" customWidth="1"/>
    <col min="5132" max="5132" width="19" bestFit="1" customWidth="1"/>
    <col min="5377" max="5377" width="13.5703125" customWidth="1"/>
    <col min="5378" max="5378" width="30.140625" customWidth="1"/>
    <col min="5379" max="5379" width="17.85546875" bestFit="1" customWidth="1"/>
    <col min="5380" max="5381" width="19.5703125" bestFit="1" customWidth="1"/>
    <col min="5382" max="5382" width="20.5703125" bestFit="1" customWidth="1"/>
    <col min="5383" max="5383" width="20.140625" customWidth="1"/>
    <col min="5384" max="5387" width="21.7109375" bestFit="1" customWidth="1"/>
    <col min="5388" max="5388" width="19" bestFit="1" customWidth="1"/>
    <col min="5633" max="5633" width="13.5703125" customWidth="1"/>
    <col min="5634" max="5634" width="30.140625" customWidth="1"/>
    <col min="5635" max="5635" width="17.85546875" bestFit="1" customWidth="1"/>
    <col min="5636" max="5637" width="19.5703125" bestFit="1" customWidth="1"/>
    <col min="5638" max="5638" width="20.5703125" bestFit="1" customWidth="1"/>
    <col min="5639" max="5639" width="20.140625" customWidth="1"/>
    <col min="5640" max="5643" width="21.7109375" bestFit="1" customWidth="1"/>
    <col min="5644" max="5644" width="19" bestFit="1" customWidth="1"/>
    <col min="5889" max="5889" width="13.5703125" customWidth="1"/>
    <col min="5890" max="5890" width="30.140625" customWidth="1"/>
    <col min="5891" max="5891" width="17.85546875" bestFit="1" customWidth="1"/>
    <col min="5892" max="5893" width="19.5703125" bestFit="1" customWidth="1"/>
    <col min="5894" max="5894" width="20.5703125" bestFit="1" customWidth="1"/>
    <col min="5895" max="5895" width="20.140625" customWidth="1"/>
    <col min="5896" max="5899" width="21.7109375" bestFit="1" customWidth="1"/>
    <col min="5900" max="5900" width="19" bestFit="1" customWidth="1"/>
    <col min="6145" max="6145" width="13.5703125" customWidth="1"/>
    <col min="6146" max="6146" width="30.140625" customWidth="1"/>
    <col min="6147" max="6147" width="17.85546875" bestFit="1" customWidth="1"/>
    <col min="6148" max="6149" width="19.5703125" bestFit="1" customWidth="1"/>
    <col min="6150" max="6150" width="20.5703125" bestFit="1" customWidth="1"/>
    <col min="6151" max="6151" width="20.140625" customWidth="1"/>
    <col min="6152" max="6155" width="21.7109375" bestFit="1" customWidth="1"/>
    <col min="6156" max="6156" width="19" bestFit="1" customWidth="1"/>
    <col min="6401" max="6401" width="13.5703125" customWidth="1"/>
    <col min="6402" max="6402" width="30.140625" customWidth="1"/>
    <col min="6403" max="6403" width="17.85546875" bestFit="1" customWidth="1"/>
    <col min="6404" max="6405" width="19.5703125" bestFit="1" customWidth="1"/>
    <col min="6406" max="6406" width="20.5703125" bestFit="1" customWidth="1"/>
    <col min="6407" max="6407" width="20.140625" customWidth="1"/>
    <col min="6408" max="6411" width="21.7109375" bestFit="1" customWidth="1"/>
    <col min="6412" max="6412" width="19" bestFit="1" customWidth="1"/>
    <col min="6657" max="6657" width="13.5703125" customWidth="1"/>
    <col min="6658" max="6658" width="30.140625" customWidth="1"/>
    <col min="6659" max="6659" width="17.85546875" bestFit="1" customWidth="1"/>
    <col min="6660" max="6661" width="19.5703125" bestFit="1" customWidth="1"/>
    <col min="6662" max="6662" width="20.5703125" bestFit="1" customWidth="1"/>
    <col min="6663" max="6663" width="20.140625" customWidth="1"/>
    <col min="6664" max="6667" width="21.7109375" bestFit="1" customWidth="1"/>
    <col min="6668" max="6668" width="19" bestFit="1" customWidth="1"/>
    <col min="6913" max="6913" width="13.5703125" customWidth="1"/>
    <col min="6914" max="6914" width="30.140625" customWidth="1"/>
    <col min="6915" max="6915" width="17.85546875" bestFit="1" customWidth="1"/>
    <col min="6916" max="6917" width="19.5703125" bestFit="1" customWidth="1"/>
    <col min="6918" max="6918" width="20.5703125" bestFit="1" customWidth="1"/>
    <col min="6919" max="6919" width="20.140625" customWidth="1"/>
    <col min="6920" max="6923" width="21.7109375" bestFit="1" customWidth="1"/>
    <col min="6924" max="6924" width="19" bestFit="1" customWidth="1"/>
    <col min="7169" max="7169" width="13.5703125" customWidth="1"/>
    <col min="7170" max="7170" width="30.140625" customWidth="1"/>
    <col min="7171" max="7171" width="17.85546875" bestFit="1" customWidth="1"/>
    <col min="7172" max="7173" width="19.5703125" bestFit="1" customWidth="1"/>
    <col min="7174" max="7174" width="20.5703125" bestFit="1" customWidth="1"/>
    <col min="7175" max="7175" width="20.140625" customWidth="1"/>
    <col min="7176" max="7179" width="21.7109375" bestFit="1" customWidth="1"/>
    <col min="7180" max="7180" width="19" bestFit="1" customWidth="1"/>
    <col min="7425" max="7425" width="13.5703125" customWidth="1"/>
    <col min="7426" max="7426" width="30.140625" customWidth="1"/>
    <col min="7427" max="7427" width="17.85546875" bestFit="1" customWidth="1"/>
    <col min="7428" max="7429" width="19.5703125" bestFit="1" customWidth="1"/>
    <col min="7430" max="7430" width="20.5703125" bestFit="1" customWidth="1"/>
    <col min="7431" max="7431" width="20.140625" customWidth="1"/>
    <col min="7432" max="7435" width="21.7109375" bestFit="1" customWidth="1"/>
    <col min="7436" max="7436" width="19" bestFit="1" customWidth="1"/>
    <col min="7681" max="7681" width="13.5703125" customWidth="1"/>
    <col min="7682" max="7682" width="30.140625" customWidth="1"/>
    <col min="7683" max="7683" width="17.85546875" bestFit="1" customWidth="1"/>
    <col min="7684" max="7685" width="19.5703125" bestFit="1" customWidth="1"/>
    <col min="7686" max="7686" width="20.5703125" bestFit="1" customWidth="1"/>
    <col min="7687" max="7687" width="20.140625" customWidth="1"/>
    <col min="7688" max="7691" width="21.7109375" bestFit="1" customWidth="1"/>
    <col min="7692" max="7692" width="19" bestFit="1" customWidth="1"/>
    <col min="7937" max="7937" width="13.5703125" customWidth="1"/>
    <col min="7938" max="7938" width="30.140625" customWidth="1"/>
    <col min="7939" max="7939" width="17.85546875" bestFit="1" customWidth="1"/>
    <col min="7940" max="7941" width="19.5703125" bestFit="1" customWidth="1"/>
    <col min="7942" max="7942" width="20.5703125" bestFit="1" customWidth="1"/>
    <col min="7943" max="7943" width="20.140625" customWidth="1"/>
    <col min="7944" max="7947" width="21.7109375" bestFit="1" customWidth="1"/>
    <col min="7948" max="7948" width="19" bestFit="1" customWidth="1"/>
    <col min="8193" max="8193" width="13.5703125" customWidth="1"/>
    <col min="8194" max="8194" width="30.140625" customWidth="1"/>
    <col min="8195" max="8195" width="17.85546875" bestFit="1" customWidth="1"/>
    <col min="8196" max="8197" width="19.5703125" bestFit="1" customWidth="1"/>
    <col min="8198" max="8198" width="20.5703125" bestFit="1" customWidth="1"/>
    <col min="8199" max="8199" width="20.140625" customWidth="1"/>
    <col min="8200" max="8203" width="21.7109375" bestFit="1" customWidth="1"/>
    <col min="8204" max="8204" width="19" bestFit="1" customWidth="1"/>
    <col min="8449" max="8449" width="13.5703125" customWidth="1"/>
    <col min="8450" max="8450" width="30.140625" customWidth="1"/>
    <col min="8451" max="8451" width="17.85546875" bestFit="1" customWidth="1"/>
    <col min="8452" max="8453" width="19.5703125" bestFit="1" customWidth="1"/>
    <col min="8454" max="8454" width="20.5703125" bestFit="1" customWidth="1"/>
    <col min="8455" max="8455" width="20.140625" customWidth="1"/>
    <col min="8456" max="8459" width="21.7109375" bestFit="1" customWidth="1"/>
    <col min="8460" max="8460" width="19" bestFit="1" customWidth="1"/>
    <col min="8705" max="8705" width="13.5703125" customWidth="1"/>
    <col min="8706" max="8706" width="30.140625" customWidth="1"/>
    <col min="8707" max="8707" width="17.85546875" bestFit="1" customWidth="1"/>
    <col min="8708" max="8709" width="19.5703125" bestFit="1" customWidth="1"/>
    <col min="8710" max="8710" width="20.5703125" bestFit="1" customWidth="1"/>
    <col min="8711" max="8711" width="20.140625" customWidth="1"/>
    <col min="8712" max="8715" width="21.7109375" bestFit="1" customWidth="1"/>
    <col min="8716" max="8716" width="19" bestFit="1" customWidth="1"/>
    <col min="8961" max="8961" width="13.5703125" customWidth="1"/>
    <col min="8962" max="8962" width="30.140625" customWidth="1"/>
    <col min="8963" max="8963" width="17.85546875" bestFit="1" customWidth="1"/>
    <col min="8964" max="8965" width="19.5703125" bestFit="1" customWidth="1"/>
    <col min="8966" max="8966" width="20.5703125" bestFit="1" customWidth="1"/>
    <col min="8967" max="8967" width="20.140625" customWidth="1"/>
    <col min="8968" max="8971" width="21.7109375" bestFit="1" customWidth="1"/>
    <col min="8972" max="8972" width="19" bestFit="1" customWidth="1"/>
    <col min="9217" max="9217" width="13.5703125" customWidth="1"/>
    <col min="9218" max="9218" width="30.140625" customWidth="1"/>
    <col min="9219" max="9219" width="17.85546875" bestFit="1" customWidth="1"/>
    <col min="9220" max="9221" width="19.5703125" bestFit="1" customWidth="1"/>
    <col min="9222" max="9222" width="20.5703125" bestFit="1" customWidth="1"/>
    <col min="9223" max="9223" width="20.140625" customWidth="1"/>
    <col min="9224" max="9227" width="21.7109375" bestFit="1" customWidth="1"/>
    <col min="9228" max="9228" width="19" bestFit="1" customWidth="1"/>
    <col min="9473" max="9473" width="13.5703125" customWidth="1"/>
    <col min="9474" max="9474" width="30.140625" customWidth="1"/>
    <col min="9475" max="9475" width="17.85546875" bestFit="1" customWidth="1"/>
    <col min="9476" max="9477" width="19.5703125" bestFit="1" customWidth="1"/>
    <col min="9478" max="9478" width="20.5703125" bestFit="1" customWidth="1"/>
    <col min="9479" max="9479" width="20.140625" customWidth="1"/>
    <col min="9480" max="9483" width="21.7109375" bestFit="1" customWidth="1"/>
    <col min="9484" max="9484" width="19" bestFit="1" customWidth="1"/>
    <col min="9729" max="9729" width="13.5703125" customWidth="1"/>
    <col min="9730" max="9730" width="30.140625" customWidth="1"/>
    <col min="9731" max="9731" width="17.85546875" bestFit="1" customWidth="1"/>
    <col min="9732" max="9733" width="19.5703125" bestFit="1" customWidth="1"/>
    <col min="9734" max="9734" width="20.5703125" bestFit="1" customWidth="1"/>
    <col min="9735" max="9735" width="20.140625" customWidth="1"/>
    <col min="9736" max="9739" width="21.7109375" bestFit="1" customWidth="1"/>
    <col min="9740" max="9740" width="19" bestFit="1" customWidth="1"/>
    <col min="9985" max="9985" width="13.5703125" customWidth="1"/>
    <col min="9986" max="9986" width="30.140625" customWidth="1"/>
    <col min="9987" max="9987" width="17.85546875" bestFit="1" customWidth="1"/>
    <col min="9988" max="9989" width="19.5703125" bestFit="1" customWidth="1"/>
    <col min="9990" max="9990" width="20.5703125" bestFit="1" customWidth="1"/>
    <col min="9991" max="9991" width="20.140625" customWidth="1"/>
    <col min="9992" max="9995" width="21.7109375" bestFit="1" customWidth="1"/>
    <col min="9996" max="9996" width="19" bestFit="1" customWidth="1"/>
    <col min="10241" max="10241" width="13.5703125" customWidth="1"/>
    <col min="10242" max="10242" width="30.140625" customWidth="1"/>
    <col min="10243" max="10243" width="17.85546875" bestFit="1" customWidth="1"/>
    <col min="10244" max="10245" width="19.5703125" bestFit="1" customWidth="1"/>
    <col min="10246" max="10246" width="20.5703125" bestFit="1" customWidth="1"/>
    <col min="10247" max="10247" width="20.140625" customWidth="1"/>
    <col min="10248" max="10251" width="21.7109375" bestFit="1" customWidth="1"/>
    <col min="10252" max="10252" width="19" bestFit="1" customWidth="1"/>
    <col min="10497" max="10497" width="13.5703125" customWidth="1"/>
    <col min="10498" max="10498" width="30.140625" customWidth="1"/>
    <col min="10499" max="10499" width="17.85546875" bestFit="1" customWidth="1"/>
    <col min="10500" max="10501" width="19.5703125" bestFit="1" customWidth="1"/>
    <col min="10502" max="10502" width="20.5703125" bestFit="1" customWidth="1"/>
    <col min="10503" max="10503" width="20.140625" customWidth="1"/>
    <col min="10504" max="10507" width="21.7109375" bestFit="1" customWidth="1"/>
    <col min="10508" max="10508" width="19" bestFit="1" customWidth="1"/>
    <col min="10753" max="10753" width="13.5703125" customWidth="1"/>
    <col min="10754" max="10754" width="30.140625" customWidth="1"/>
    <col min="10755" max="10755" width="17.85546875" bestFit="1" customWidth="1"/>
    <col min="10756" max="10757" width="19.5703125" bestFit="1" customWidth="1"/>
    <col min="10758" max="10758" width="20.5703125" bestFit="1" customWidth="1"/>
    <col min="10759" max="10759" width="20.140625" customWidth="1"/>
    <col min="10760" max="10763" width="21.7109375" bestFit="1" customWidth="1"/>
    <col min="10764" max="10764" width="19" bestFit="1" customWidth="1"/>
    <col min="11009" max="11009" width="13.5703125" customWidth="1"/>
    <col min="11010" max="11010" width="30.140625" customWidth="1"/>
    <col min="11011" max="11011" width="17.85546875" bestFit="1" customWidth="1"/>
    <col min="11012" max="11013" width="19.5703125" bestFit="1" customWidth="1"/>
    <col min="11014" max="11014" width="20.5703125" bestFit="1" customWidth="1"/>
    <col min="11015" max="11015" width="20.140625" customWidth="1"/>
    <col min="11016" max="11019" width="21.7109375" bestFit="1" customWidth="1"/>
    <col min="11020" max="11020" width="19" bestFit="1" customWidth="1"/>
    <col min="11265" max="11265" width="13.5703125" customWidth="1"/>
    <col min="11266" max="11266" width="30.140625" customWidth="1"/>
    <col min="11267" max="11267" width="17.85546875" bestFit="1" customWidth="1"/>
    <col min="11268" max="11269" width="19.5703125" bestFit="1" customWidth="1"/>
    <col min="11270" max="11270" width="20.5703125" bestFit="1" customWidth="1"/>
    <col min="11271" max="11271" width="20.140625" customWidth="1"/>
    <col min="11272" max="11275" width="21.7109375" bestFit="1" customWidth="1"/>
    <col min="11276" max="11276" width="19" bestFit="1" customWidth="1"/>
    <col min="11521" max="11521" width="13.5703125" customWidth="1"/>
    <col min="11522" max="11522" width="30.140625" customWidth="1"/>
    <col min="11523" max="11523" width="17.85546875" bestFit="1" customWidth="1"/>
    <col min="11524" max="11525" width="19.5703125" bestFit="1" customWidth="1"/>
    <col min="11526" max="11526" width="20.5703125" bestFit="1" customWidth="1"/>
    <col min="11527" max="11527" width="20.140625" customWidth="1"/>
    <col min="11528" max="11531" width="21.7109375" bestFit="1" customWidth="1"/>
    <col min="11532" max="11532" width="19" bestFit="1" customWidth="1"/>
    <col min="11777" max="11777" width="13.5703125" customWidth="1"/>
    <col min="11778" max="11778" width="30.140625" customWidth="1"/>
    <col min="11779" max="11779" width="17.85546875" bestFit="1" customWidth="1"/>
    <col min="11780" max="11781" width="19.5703125" bestFit="1" customWidth="1"/>
    <col min="11782" max="11782" width="20.5703125" bestFit="1" customWidth="1"/>
    <col min="11783" max="11783" width="20.140625" customWidth="1"/>
    <col min="11784" max="11787" width="21.7109375" bestFit="1" customWidth="1"/>
    <col min="11788" max="11788" width="19" bestFit="1" customWidth="1"/>
    <col min="12033" max="12033" width="13.5703125" customWidth="1"/>
    <col min="12034" max="12034" width="30.140625" customWidth="1"/>
    <col min="12035" max="12035" width="17.85546875" bestFit="1" customWidth="1"/>
    <col min="12036" max="12037" width="19.5703125" bestFit="1" customWidth="1"/>
    <col min="12038" max="12038" width="20.5703125" bestFit="1" customWidth="1"/>
    <col min="12039" max="12039" width="20.140625" customWidth="1"/>
    <col min="12040" max="12043" width="21.7109375" bestFit="1" customWidth="1"/>
    <col min="12044" max="12044" width="19" bestFit="1" customWidth="1"/>
    <col min="12289" max="12289" width="13.5703125" customWidth="1"/>
    <col min="12290" max="12290" width="30.140625" customWidth="1"/>
    <col min="12291" max="12291" width="17.85546875" bestFit="1" customWidth="1"/>
    <col min="12292" max="12293" width="19.5703125" bestFit="1" customWidth="1"/>
    <col min="12294" max="12294" width="20.5703125" bestFit="1" customWidth="1"/>
    <col min="12295" max="12295" width="20.140625" customWidth="1"/>
    <col min="12296" max="12299" width="21.7109375" bestFit="1" customWidth="1"/>
    <col min="12300" max="12300" width="19" bestFit="1" customWidth="1"/>
    <col min="12545" max="12545" width="13.5703125" customWidth="1"/>
    <col min="12546" max="12546" width="30.140625" customWidth="1"/>
    <col min="12547" max="12547" width="17.85546875" bestFit="1" customWidth="1"/>
    <col min="12548" max="12549" width="19.5703125" bestFit="1" customWidth="1"/>
    <col min="12550" max="12550" width="20.5703125" bestFit="1" customWidth="1"/>
    <col min="12551" max="12551" width="20.140625" customWidth="1"/>
    <col min="12552" max="12555" width="21.7109375" bestFit="1" customWidth="1"/>
    <col min="12556" max="12556" width="19" bestFit="1" customWidth="1"/>
    <col min="12801" max="12801" width="13.5703125" customWidth="1"/>
    <col min="12802" max="12802" width="30.140625" customWidth="1"/>
    <col min="12803" max="12803" width="17.85546875" bestFit="1" customWidth="1"/>
    <col min="12804" max="12805" width="19.5703125" bestFit="1" customWidth="1"/>
    <col min="12806" max="12806" width="20.5703125" bestFit="1" customWidth="1"/>
    <col min="12807" max="12807" width="20.140625" customWidth="1"/>
    <col min="12808" max="12811" width="21.7109375" bestFit="1" customWidth="1"/>
    <col min="12812" max="12812" width="19" bestFit="1" customWidth="1"/>
    <col min="13057" max="13057" width="13.5703125" customWidth="1"/>
    <col min="13058" max="13058" width="30.140625" customWidth="1"/>
    <col min="13059" max="13059" width="17.85546875" bestFit="1" customWidth="1"/>
    <col min="13060" max="13061" width="19.5703125" bestFit="1" customWidth="1"/>
    <col min="13062" max="13062" width="20.5703125" bestFit="1" customWidth="1"/>
    <col min="13063" max="13063" width="20.140625" customWidth="1"/>
    <col min="13064" max="13067" width="21.7109375" bestFit="1" customWidth="1"/>
    <col min="13068" max="13068" width="19" bestFit="1" customWidth="1"/>
    <col min="13313" max="13313" width="13.5703125" customWidth="1"/>
    <col min="13314" max="13314" width="30.140625" customWidth="1"/>
    <col min="13315" max="13315" width="17.85546875" bestFit="1" customWidth="1"/>
    <col min="13316" max="13317" width="19.5703125" bestFit="1" customWidth="1"/>
    <col min="13318" max="13318" width="20.5703125" bestFit="1" customWidth="1"/>
    <col min="13319" max="13319" width="20.140625" customWidth="1"/>
    <col min="13320" max="13323" width="21.7109375" bestFit="1" customWidth="1"/>
    <col min="13324" max="13324" width="19" bestFit="1" customWidth="1"/>
    <col min="13569" max="13569" width="13.5703125" customWidth="1"/>
    <col min="13570" max="13570" width="30.140625" customWidth="1"/>
    <col min="13571" max="13571" width="17.85546875" bestFit="1" customWidth="1"/>
    <col min="13572" max="13573" width="19.5703125" bestFit="1" customWidth="1"/>
    <col min="13574" max="13574" width="20.5703125" bestFit="1" customWidth="1"/>
    <col min="13575" max="13575" width="20.140625" customWidth="1"/>
    <col min="13576" max="13579" width="21.7109375" bestFit="1" customWidth="1"/>
    <col min="13580" max="13580" width="19" bestFit="1" customWidth="1"/>
    <col min="13825" max="13825" width="13.5703125" customWidth="1"/>
    <col min="13826" max="13826" width="30.140625" customWidth="1"/>
    <col min="13827" max="13827" width="17.85546875" bestFit="1" customWidth="1"/>
    <col min="13828" max="13829" width="19.5703125" bestFit="1" customWidth="1"/>
    <col min="13830" max="13830" width="20.5703125" bestFit="1" customWidth="1"/>
    <col min="13831" max="13831" width="20.140625" customWidth="1"/>
    <col min="13832" max="13835" width="21.7109375" bestFit="1" customWidth="1"/>
    <col min="13836" max="13836" width="19" bestFit="1" customWidth="1"/>
    <col min="14081" max="14081" width="13.5703125" customWidth="1"/>
    <col min="14082" max="14082" width="30.140625" customWidth="1"/>
    <col min="14083" max="14083" width="17.85546875" bestFit="1" customWidth="1"/>
    <col min="14084" max="14085" width="19.5703125" bestFit="1" customWidth="1"/>
    <col min="14086" max="14086" width="20.5703125" bestFit="1" customWidth="1"/>
    <col min="14087" max="14087" width="20.140625" customWidth="1"/>
    <col min="14088" max="14091" width="21.7109375" bestFit="1" customWidth="1"/>
    <col min="14092" max="14092" width="19" bestFit="1" customWidth="1"/>
    <col min="14337" max="14337" width="13.5703125" customWidth="1"/>
    <col min="14338" max="14338" width="30.140625" customWidth="1"/>
    <col min="14339" max="14339" width="17.85546875" bestFit="1" customWidth="1"/>
    <col min="14340" max="14341" width="19.5703125" bestFit="1" customWidth="1"/>
    <col min="14342" max="14342" width="20.5703125" bestFit="1" customWidth="1"/>
    <col min="14343" max="14343" width="20.140625" customWidth="1"/>
    <col min="14344" max="14347" width="21.7109375" bestFit="1" customWidth="1"/>
    <col min="14348" max="14348" width="19" bestFit="1" customWidth="1"/>
    <col min="14593" max="14593" width="13.5703125" customWidth="1"/>
    <col min="14594" max="14594" width="30.140625" customWidth="1"/>
    <col min="14595" max="14595" width="17.85546875" bestFit="1" customWidth="1"/>
    <col min="14596" max="14597" width="19.5703125" bestFit="1" customWidth="1"/>
    <col min="14598" max="14598" width="20.5703125" bestFit="1" customWidth="1"/>
    <col min="14599" max="14599" width="20.140625" customWidth="1"/>
    <col min="14600" max="14603" width="21.7109375" bestFit="1" customWidth="1"/>
    <col min="14604" max="14604" width="19" bestFit="1" customWidth="1"/>
    <col min="14849" max="14849" width="13.5703125" customWidth="1"/>
    <col min="14850" max="14850" width="30.140625" customWidth="1"/>
    <col min="14851" max="14851" width="17.85546875" bestFit="1" customWidth="1"/>
    <col min="14852" max="14853" width="19.5703125" bestFit="1" customWidth="1"/>
    <col min="14854" max="14854" width="20.5703125" bestFit="1" customWidth="1"/>
    <col min="14855" max="14855" width="20.140625" customWidth="1"/>
    <col min="14856" max="14859" width="21.7109375" bestFit="1" customWidth="1"/>
    <col min="14860" max="14860" width="19" bestFit="1" customWidth="1"/>
    <col min="15105" max="15105" width="13.5703125" customWidth="1"/>
    <col min="15106" max="15106" width="30.140625" customWidth="1"/>
    <col min="15107" max="15107" width="17.85546875" bestFit="1" customWidth="1"/>
    <col min="15108" max="15109" width="19.5703125" bestFit="1" customWidth="1"/>
    <col min="15110" max="15110" width="20.5703125" bestFit="1" customWidth="1"/>
    <col min="15111" max="15111" width="20.140625" customWidth="1"/>
    <col min="15112" max="15115" width="21.7109375" bestFit="1" customWidth="1"/>
    <col min="15116" max="15116" width="19" bestFit="1" customWidth="1"/>
    <col min="15361" max="15361" width="13.5703125" customWidth="1"/>
    <col min="15362" max="15362" width="30.140625" customWidth="1"/>
    <col min="15363" max="15363" width="17.85546875" bestFit="1" customWidth="1"/>
    <col min="15364" max="15365" width="19.5703125" bestFit="1" customWidth="1"/>
    <col min="15366" max="15366" width="20.5703125" bestFit="1" customWidth="1"/>
    <col min="15367" max="15367" width="20.140625" customWidth="1"/>
    <col min="15368" max="15371" width="21.7109375" bestFit="1" customWidth="1"/>
    <col min="15372" max="15372" width="19" bestFit="1" customWidth="1"/>
    <col min="15617" max="15617" width="13.5703125" customWidth="1"/>
    <col min="15618" max="15618" width="30.140625" customWidth="1"/>
    <col min="15619" max="15619" width="17.85546875" bestFit="1" customWidth="1"/>
    <col min="15620" max="15621" width="19.5703125" bestFit="1" customWidth="1"/>
    <col min="15622" max="15622" width="20.5703125" bestFit="1" customWidth="1"/>
    <col min="15623" max="15623" width="20.140625" customWidth="1"/>
    <col min="15624" max="15627" width="21.7109375" bestFit="1" customWidth="1"/>
    <col min="15628" max="15628" width="19" bestFit="1" customWidth="1"/>
    <col min="15873" max="15873" width="13.5703125" customWidth="1"/>
    <col min="15874" max="15874" width="30.140625" customWidth="1"/>
    <col min="15875" max="15875" width="17.85546875" bestFit="1" customWidth="1"/>
    <col min="15876" max="15877" width="19.5703125" bestFit="1" customWidth="1"/>
    <col min="15878" max="15878" width="20.5703125" bestFit="1" customWidth="1"/>
    <col min="15879" max="15879" width="20.140625" customWidth="1"/>
    <col min="15880" max="15883" width="21.7109375" bestFit="1" customWidth="1"/>
    <col min="15884" max="15884" width="19" bestFit="1" customWidth="1"/>
    <col min="16129" max="16129" width="13.5703125" customWidth="1"/>
    <col min="16130" max="16130" width="30.140625" customWidth="1"/>
    <col min="16131" max="16131" width="17.85546875" bestFit="1" customWidth="1"/>
    <col min="16132" max="16133" width="19.5703125" bestFit="1" customWidth="1"/>
    <col min="16134" max="16134" width="20.5703125" bestFit="1" customWidth="1"/>
    <col min="16135" max="16135" width="20.140625" customWidth="1"/>
    <col min="16136" max="16139" width="21.7109375" bestFit="1" customWidth="1"/>
    <col min="16140" max="16140" width="19" bestFit="1" customWidth="1"/>
  </cols>
  <sheetData>
    <row r="1" spans="1:11" ht="21">
      <c r="A1" s="30"/>
      <c r="B1" s="3" t="s">
        <v>0</v>
      </c>
      <c r="C1" s="4"/>
      <c r="D1" s="4"/>
      <c r="E1" s="4"/>
      <c r="F1" s="31"/>
      <c r="G1" s="6"/>
      <c r="H1" s="7"/>
      <c r="I1" s="32"/>
      <c r="J1" s="9"/>
      <c r="K1" s="10"/>
    </row>
    <row r="2" spans="1:11">
      <c r="A2" s="30"/>
      <c r="B2" s="10"/>
      <c r="C2" s="31"/>
      <c r="D2" s="31"/>
      <c r="E2" s="4"/>
      <c r="F2" s="4"/>
      <c r="G2" s="11"/>
      <c r="H2" s="4"/>
      <c r="I2" s="4"/>
      <c r="J2" s="4"/>
      <c r="K2" s="10"/>
    </row>
    <row r="3" spans="1:11">
      <c r="A3" s="33">
        <v>42005</v>
      </c>
      <c r="B3" s="34" t="s">
        <v>2</v>
      </c>
      <c r="C3" s="35" t="s">
        <v>38</v>
      </c>
      <c r="D3" s="35" t="s">
        <v>4</v>
      </c>
      <c r="E3" s="35" t="s">
        <v>39</v>
      </c>
      <c r="F3" s="35" t="s">
        <v>6</v>
      </c>
      <c r="G3" s="35" t="s">
        <v>7</v>
      </c>
      <c r="H3" s="35" t="s">
        <v>8</v>
      </c>
      <c r="I3" s="35" t="s">
        <v>9</v>
      </c>
      <c r="J3" s="35" t="s">
        <v>40</v>
      </c>
      <c r="K3" s="16"/>
    </row>
    <row r="4" spans="1:11">
      <c r="A4" s="30"/>
      <c r="B4" s="36" t="s">
        <v>11</v>
      </c>
      <c r="C4" s="37">
        <v>268554915766.03</v>
      </c>
      <c r="D4" s="78">
        <v>1304452796.9670169</v>
      </c>
      <c r="E4" s="37">
        <v>1617926164.51</v>
      </c>
      <c r="F4" s="37">
        <v>1617926164.51</v>
      </c>
      <c r="G4" s="38">
        <v>308237939.33000028</v>
      </c>
      <c r="H4" s="39">
        <v>151969086.55899999</v>
      </c>
      <c r="I4" s="39">
        <v>151969086.55899999</v>
      </c>
      <c r="J4" s="81">
        <v>282201526923.88007</v>
      </c>
      <c r="K4" s="10"/>
    </row>
    <row r="5" spans="1:11">
      <c r="A5" s="30"/>
      <c r="B5" s="36" t="s">
        <v>12</v>
      </c>
      <c r="C5" s="37">
        <v>6539175548.4899998</v>
      </c>
      <c r="D5" s="79"/>
      <c r="E5" s="37">
        <v>2379598.83</v>
      </c>
      <c r="F5" s="37">
        <v>2379598.83</v>
      </c>
      <c r="G5" s="38">
        <v>142009408.51999998</v>
      </c>
      <c r="H5" s="39">
        <v>92499349.569999993</v>
      </c>
      <c r="I5" s="39">
        <v>92499349.569999993</v>
      </c>
      <c r="J5" s="82"/>
      <c r="K5" s="10"/>
    </row>
    <row r="6" spans="1:11">
      <c r="A6" s="30"/>
      <c r="B6" s="36" t="s">
        <v>13</v>
      </c>
      <c r="C6" s="37">
        <v>282360305.48000002</v>
      </c>
      <c r="D6" s="79"/>
      <c r="E6" s="37">
        <v>3932316.8900000006</v>
      </c>
      <c r="F6" s="37">
        <v>3932316.8900000006</v>
      </c>
      <c r="G6" s="38">
        <v>379793.93</v>
      </c>
      <c r="H6" s="39">
        <v>1086441.6740000001</v>
      </c>
      <c r="I6" s="39">
        <v>1086441.6740000001</v>
      </c>
      <c r="J6" s="82"/>
      <c r="K6" s="10"/>
    </row>
    <row r="7" spans="1:11">
      <c r="A7" s="30"/>
      <c r="B7" s="36" t="s">
        <v>14</v>
      </c>
      <c r="C7" s="40">
        <v>4563733155.8199997</v>
      </c>
      <c r="D7" s="80"/>
      <c r="E7" s="40">
        <v>37181127.329999998</v>
      </c>
      <c r="F7" s="40">
        <v>37181127.329999998</v>
      </c>
      <c r="G7" s="38">
        <v>2172033.0699999994</v>
      </c>
      <c r="H7" s="39">
        <v>6175803.8140000002</v>
      </c>
      <c r="I7" s="39">
        <v>6175803.8140000002</v>
      </c>
      <c r="J7" s="82"/>
      <c r="K7" s="10"/>
    </row>
    <row r="8" spans="1:11">
      <c r="A8" s="30"/>
      <c r="B8" s="36" t="s">
        <v>15</v>
      </c>
      <c r="C8" s="41">
        <v>279940184775.82001</v>
      </c>
      <c r="D8" s="41">
        <v>1304452796.9670169</v>
      </c>
      <c r="E8" s="41">
        <v>1661419207.5599999</v>
      </c>
      <c r="F8" s="41">
        <v>1661419207.5599999</v>
      </c>
      <c r="G8" s="41">
        <v>452799174.85000026</v>
      </c>
      <c r="H8" s="41">
        <v>251730681.61699998</v>
      </c>
      <c r="I8" s="41">
        <v>251730681.61699998</v>
      </c>
      <c r="J8" s="83"/>
      <c r="K8" s="10"/>
    </row>
    <row r="9" spans="1:11">
      <c r="A9" s="30"/>
      <c r="B9" s="10"/>
      <c r="C9" s="42"/>
      <c r="D9" s="42"/>
      <c r="E9" s="4"/>
      <c r="F9" s="4"/>
      <c r="G9" s="11"/>
      <c r="H9" s="4"/>
      <c r="I9" s="4"/>
      <c r="J9" s="4"/>
      <c r="K9" s="43"/>
    </row>
    <row r="10" spans="1:11">
      <c r="A10" s="33">
        <v>42036</v>
      </c>
      <c r="B10" s="34" t="s">
        <v>2</v>
      </c>
      <c r="C10" s="35" t="s">
        <v>40</v>
      </c>
      <c r="D10" s="35" t="s">
        <v>4</v>
      </c>
      <c r="E10" s="35" t="s">
        <v>41</v>
      </c>
      <c r="F10" s="35" t="s">
        <v>6</v>
      </c>
      <c r="G10" s="35" t="s">
        <v>7</v>
      </c>
      <c r="H10" s="35" t="s">
        <v>8</v>
      </c>
      <c r="I10" s="35" t="s">
        <v>9</v>
      </c>
      <c r="J10" s="35" t="s">
        <v>40</v>
      </c>
      <c r="K10" s="16"/>
    </row>
    <row r="11" spans="1:11">
      <c r="A11" s="30"/>
      <c r="B11" s="36" t="s">
        <v>11</v>
      </c>
      <c r="C11" s="37">
        <v>270686646309.08002</v>
      </c>
      <c r="D11" s="78">
        <v>1355190498.8099999</v>
      </c>
      <c r="E11" s="37">
        <v>1618427069.9400001</v>
      </c>
      <c r="F11" s="39">
        <v>3236353234.4499998</v>
      </c>
      <c r="G11" s="39">
        <v>504332800.70999998</v>
      </c>
      <c r="H11" s="39">
        <v>125566131.608</v>
      </c>
      <c r="I11" s="39">
        <v>277535218.167</v>
      </c>
      <c r="J11" s="81">
        <v>284822201831.48364</v>
      </c>
      <c r="K11" s="44"/>
    </row>
    <row r="12" spans="1:11">
      <c r="A12" s="30"/>
      <c r="B12" s="36" t="s">
        <v>12</v>
      </c>
      <c r="C12" s="37">
        <v>6598623803.0100002</v>
      </c>
      <c r="D12" s="79"/>
      <c r="E12" s="37">
        <v>336196835.44</v>
      </c>
      <c r="F12" s="39">
        <v>338576434.26999998</v>
      </c>
      <c r="G12" s="39">
        <v>6089532.6799999997</v>
      </c>
      <c r="H12" s="39">
        <v>75026917.8394299</v>
      </c>
      <c r="I12" s="39">
        <v>167526267.40942991</v>
      </c>
      <c r="J12" s="82"/>
      <c r="K12" s="44"/>
    </row>
    <row r="13" spans="1:11">
      <c r="A13" s="30"/>
      <c r="B13" s="36" t="s">
        <v>13</v>
      </c>
      <c r="C13" s="37">
        <v>286069243.25</v>
      </c>
      <c r="D13" s="79"/>
      <c r="E13" s="37">
        <v>1499714.98</v>
      </c>
      <c r="F13" s="39">
        <v>5432031.870000001</v>
      </c>
      <c r="G13" s="39">
        <v>122858.95</v>
      </c>
      <c r="H13" s="39">
        <v>1065806.4079438299</v>
      </c>
      <c r="I13" s="39">
        <v>2152248.08194383</v>
      </c>
      <c r="J13" s="82"/>
      <c r="K13" s="44"/>
    </row>
    <row r="14" spans="1:11">
      <c r="A14" s="30"/>
      <c r="B14" s="36" t="s">
        <v>14</v>
      </c>
      <c r="C14" s="37">
        <v>4630187568.54</v>
      </c>
      <c r="D14" s="80"/>
      <c r="E14" s="40">
        <v>30546561.560000002</v>
      </c>
      <c r="F14" s="39">
        <v>67727688.890000001</v>
      </c>
      <c r="G14" s="39">
        <v>3350887.5200000005</v>
      </c>
      <c r="H14" s="39">
        <v>5630837.4109512381</v>
      </c>
      <c r="I14" s="39">
        <v>11806641.224951237</v>
      </c>
      <c r="J14" s="82"/>
      <c r="K14" s="44"/>
    </row>
    <row r="15" spans="1:11">
      <c r="A15" s="30"/>
      <c r="B15" s="36" t="s">
        <v>15</v>
      </c>
      <c r="C15" s="41">
        <v>282201526923.88</v>
      </c>
      <c r="D15" s="41">
        <v>1355190498.8099999</v>
      </c>
      <c r="E15" s="41">
        <v>1986670181.9200001</v>
      </c>
      <c r="F15" s="41">
        <v>3648089389.4799995</v>
      </c>
      <c r="G15" s="41">
        <v>513896079.85999995</v>
      </c>
      <c r="H15" s="41">
        <v>207289693.26632497</v>
      </c>
      <c r="I15" s="41">
        <v>459020374.88332498</v>
      </c>
      <c r="J15" s="83"/>
      <c r="K15" s="44"/>
    </row>
    <row r="16" spans="1:11">
      <c r="A16" s="30"/>
      <c r="B16" s="10"/>
      <c r="C16" s="4"/>
      <c r="D16" s="4"/>
      <c r="E16" s="4"/>
      <c r="F16" s="4"/>
      <c r="G16" s="11"/>
      <c r="H16" s="4"/>
      <c r="I16" s="4"/>
      <c r="J16" s="4"/>
      <c r="K16" s="10"/>
    </row>
    <row r="17" spans="1:11">
      <c r="A17" s="33">
        <v>42064</v>
      </c>
      <c r="B17" s="34" t="s">
        <v>2</v>
      </c>
      <c r="C17" s="35" t="s">
        <v>40</v>
      </c>
      <c r="D17" s="35" t="s">
        <v>4</v>
      </c>
      <c r="E17" s="35" t="s">
        <v>42</v>
      </c>
      <c r="F17" s="35" t="s">
        <v>6</v>
      </c>
      <c r="G17" s="35" t="s">
        <v>7</v>
      </c>
      <c r="H17" s="35" t="s">
        <v>8</v>
      </c>
      <c r="I17" s="35" t="s">
        <v>9</v>
      </c>
      <c r="J17" s="35" t="s">
        <v>40</v>
      </c>
      <c r="K17" s="10"/>
    </row>
    <row r="18" spans="1:11">
      <c r="A18" s="30"/>
      <c r="B18" s="36" t="s">
        <v>11</v>
      </c>
      <c r="C18" s="37">
        <v>273183856935.14999</v>
      </c>
      <c r="D18" s="78">
        <v>1101819856.5899999</v>
      </c>
      <c r="E18" s="37">
        <v>2816439644.5</v>
      </c>
      <c r="F18" s="39">
        <v>6052792878.9499998</v>
      </c>
      <c r="G18" s="39">
        <v>342868125.12</v>
      </c>
      <c r="H18" s="39">
        <v>134192493.036818</v>
      </c>
      <c r="I18" s="39">
        <v>411727711.20381796</v>
      </c>
      <c r="J18" s="81">
        <v>288367381857.58392</v>
      </c>
      <c r="K18" s="10"/>
    </row>
    <row r="19" spans="1:11">
      <c r="A19" s="30"/>
      <c r="B19" s="36" t="s">
        <v>12</v>
      </c>
      <c r="C19" s="37">
        <v>6655494403.8900003</v>
      </c>
      <c r="D19" s="79"/>
      <c r="E19" s="37">
        <v>174178712.18000001</v>
      </c>
      <c r="F19" s="39">
        <v>512755146.44999999</v>
      </c>
      <c r="G19" s="39">
        <v>6416567.7999999998</v>
      </c>
      <c r="H19" s="39">
        <v>83138470.264348805</v>
      </c>
      <c r="I19" s="39">
        <v>250664737.67377871</v>
      </c>
      <c r="J19" s="82"/>
      <c r="K19" s="10"/>
    </row>
    <row r="20" spans="1:11">
      <c r="A20" s="30"/>
      <c r="B20" s="36" t="s">
        <v>13</v>
      </c>
      <c r="C20" s="37">
        <v>288831934.65999997</v>
      </c>
      <c r="D20" s="79"/>
      <c r="E20" s="37">
        <v>7062439.5099999998</v>
      </c>
      <c r="F20" s="39">
        <v>12494471.380000001</v>
      </c>
      <c r="G20" s="39">
        <v>349626.23</v>
      </c>
      <c r="H20" s="39">
        <v>1251645.8899999999</v>
      </c>
      <c r="I20" s="39">
        <v>3403893.9719438301</v>
      </c>
      <c r="J20" s="82"/>
      <c r="K20" s="10"/>
    </row>
    <row r="21" spans="1:11">
      <c r="A21" s="30"/>
      <c r="B21" s="36" t="s">
        <v>14</v>
      </c>
      <c r="C21" s="37">
        <v>4694018557.7799997</v>
      </c>
      <c r="D21" s="80"/>
      <c r="E21" s="40">
        <v>28979093.07</v>
      </c>
      <c r="F21" s="39">
        <v>96706781.960000008</v>
      </c>
      <c r="G21" s="39">
        <v>7842182.1000000006</v>
      </c>
      <c r="H21" s="39">
        <v>7240609.3049535397</v>
      </c>
      <c r="I21" s="39">
        <v>19047250.529904775</v>
      </c>
      <c r="J21" s="82"/>
      <c r="K21" s="10"/>
    </row>
    <row r="22" spans="1:11">
      <c r="A22" s="30"/>
      <c r="B22" s="36" t="s">
        <v>15</v>
      </c>
      <c r="C22" s="41">
        <v>284822201831.47998</v>
      </c>
      <c r="D22" s="41">
        <v>1101819856.5899999</v>
      </c>
      <c r="E22" s="41">
        <v>3026659889.2600002</v>
      </c>
      <c r="F22" s="41">
        <v>6674749278.7399998</v>
      </c>
      <c r="G22" s="41">
        <v>357476501.25000006</v>
      </c>
      <c r="H22" s="41">
        <v>225823218.49612033</v>
      </c>
      <c r="I22" s="41">
        <v>684843593.3794452</v>
      </c>
      <c r="J22" s="83"/>
      <c r="K22" s="10"/>
    </row>
    <row r="23" spans="1:11">
      <c r="A23" s="30"/>
      <c r="B23" s="10"/>
      <c r="C23" s="4"/>
      <c r="D23" s="4"/>
      <c r="E23" s="4"/>
      <c r="F23" s="4"/>
      <c r="G23" s="11"/>
      <c r="H23" s="4"/>
      <c r="I23" s="4"/>
      <c r="J23" s="4"/>
      <c r="K23" s="10"/>
    </row>
    <row r="24" spans="1:11">
      <c r="A24" s="33">
        <v>42095</v>
      </c>
      <c r="B24" s="34" t="s">
        <v>2</v>
      </c>
      <c r="C24" s="35" t="s">
        <v>40</v>
      </c>
      <c r="D24" s="35" t="s">
        <v>4</v>
      </c>
      <c r="E24" s="35" t="s">
        <v>43</v>
      </c>
      <c r="F24" s="35" t="s">
        <v>6</v>
      </c>
      <c r="G24" s="35" t="s">
        <v>7</v>
      </c>
      <c r="H24" s="35" t="s">
        <v>8</v>
      </c>
      <c r="I24" s="35" t="s">
        <v>9</v>
      </c>
      <c r="J24" s="35" t="s">
        <v>40</v>
      </c>
      <c r="K24" s="10"/>
    </row>
    <row r="25" spans="1:11">
      <c r="A25" s="30"/>
      <c r="B25" s="36" t="s">
        <v>11</v>
      </c>
      <c r="C25" s="37">
        <v>276656541861.67999</v>
      </c>
      <c r="D25" s="78">
        <v>1580423252.6799927</v>
      </c>
      <c r="E25" s="37">
        <v>1801971108.21</v>
      </c>
      <c r="F25" s="39">
        <v>7854763987.1599998</v>
      </c>
      <c r="G25" s="39">
        <v>10689366712.889999</v>
      </c>
      <c r="H25" s="39">
        <v>137839436.15000001</v>
      </c>
      <c r="I25" s="39">
        <v>549567147.35381794</v>
      </c>
      <c r="J25" s="81">
        <v>279624647916.33521</v>
      </c>
      <c r="K25" s="10"/>
    </row>
    <row r="26" spans="1:11">
      <c r="A26" s="30"/>
      <c r="B26" s="36" t="s">
        <v>12</v>
      </c>
      <c r="C26" s="37">
        <v>6662681743.2399998</v>
      </c>
      <c r="D26" s="79"/>
      <c r="E26" s="37">
        <v>187426137.78</v>
      </c>
      <c r="F26" s="39">
        <v>700181284.23000002</v>
      </c>
      <c r="G26" s="39">
        <v>1444814881.8900001</v>
      </c>
      <c r="H26" s="39">
        <v>70769994.793103799</v>
      </c>
      <c r="I26" s="39">
        <v>321434732.46688253</v>
      </c>
      <c r="J26" s="82"/>
      <c r="K26" s="10"/>
    </row>
    <row r="27" spans="1:11">
      <c r="A27" s="30"/>
      <c r="B27" s="36" t="s">
        <v>13</v>
      </c>
      <c r="C27" s="37">
        <v>296184168.70999998</v>
      </c>
      <c r="D27" s="79"/>
      <c r="E27" s="37">
        <v>8383215.3099999996</v>
      </c>
      <c r="F27" s="39">
        <v>20877686.690000001</v>
      </c>
      <c r="G27" s="39">
        <v>705302.2</v>
      </c>
      <c r="H27" s="39">
        <v>1378642.7926113789</v>
      </c>
      <c r="I27" s="39">
        <v>4782536.7645552093</v>
      </c>
      <c r="J27" s="82"/>
      <c r="K27" s="10"/>
    </row>
    <row r="28" spans="1:11">
      <c r="A28" s="30"/>
      <c r="B28" s="36" t="s">
        <v>14</v>
      </c>
      <c r="C28" s="37">
        <v>4751974083.9499998</v>
      </c>
      <c r="D28" s="80"/>
      <c r="E28" s="40">
        <v>37713408.980000004</v>
      </c>
      <c r="F28" s="39">
        <v>134420190.94</v>
      </c>
      <c r="G28" s="39">
        <v>3777718.03</v>
      </c>
      <c r="H28" s="39">
        <v>9998375.459128309</v>
      </c>
      <c r="I28" s="39">
        <v>29045625.989033084</v>
      </c>
      <c r="J28" s="82"/>
      <c r="K28" s="10"/>
    </row>
    <row r="29" spans="1:11">
      <c r="A29" s="30"/>
      <c r="B29" s="36" t="s">
        <v>15</v>
      </c>
      <c r="C29" s="41">
        <v>288367381857.58002</v>
      </c>
      <c r="D29" s="41">
        <v>1580423252.6799927</v>
      </c>
      <c r="E29" s="41">
        <v>2035493870.28</v>
      </c>
      <c r="F29" s="41">
        <v>8710243149.0199986</v>
      </c>
      <c r="G29" s="41">
        <v>12138664615.01</v>
      </c>
      <c r="H29" s="41">
        <v>219986449.1948435</v>
      </c>
      <c r="I29" s="41">
        <v>904830042.57428873</v>
      </c>
      <c r="J29" s="83"/>
      <c r="K29" s="10"/>
    </row>
    <row r="30" spans="1:11">
      <c r="A30" s="30"/>
      <c r="B30" s="10"/>
      <c r="C30" s="4"/>
      <c r="D30" s="4"/>
      <c r="E30" s="4"/>
      <c r="F30" s="4"/>
      <c r="G30" s="11"/>
      <c r="H30" s="4"/>
      <c r="I30" s="4"/>
      <c r="J30" s="4"/>
      <c r="K30" s="10"/>
    </row>
    <row r="31" spans="1:11">
      <c r="A31" s="33">
        <v>42125</v>
      </c>
      <c r="B31" s="34" t="s">
        <v>2</v>
      </c>
      <c r="C31" s="35" t="s">
        <v>40</v>
      </c>
      <c r="D31" s="35" t="s">
        <v>4</v>
      </c>
      <c r="E31" s="35" t="s">
        <v>44</v>
      </c>
      <c r="F31" s="35" t="s">
        <v>6</v>
      </c>
      <c r="G31" s="35" t="s">
        <v>7</v>
      </c>
      <c r="H31" s="35" t="s">
        <v>8</v>
      </c>
      <c r="I31" s="35" t="s">
        <v>9</v>
      </c>
      <c r="J31" s="35" t="s">
        <v>40</v>
      </c>
      <c r="K31" s="10"/>
    </row>
    <row r="32" spans="1:11">
      <c r="A32" s="30"/>
      <c r="B32" s="36" t="s">
        <v>11</v>
      </c>
      <c r="C32" s="37">
        <v>268831780286.38</v>
      </c>
      <c r="D32" s="78">
        <v>1571382525.71</v>
      </c>
      <c r="E32" s="37">
        <v>2553089012.77</v>
      </c>
      <c r="F32" s="39">
        <v>10407852999.93</v>
      </c>
      <c r="G32" s="39">
        <v>287342613.94999999</v>
      </c>
      <c r="H32" s="39">
        <v>138730964.655213</v>
      </c>
      <c r="I32" s="39">
        <v>688298112.00903094</v>
      </c>
      <c r="J32" s="81">
        <v>283191761594.89081</v>
      </c>
      <c r="K32" s="10"/>
    </row>
    <row r="33" spans="1:11">
      <c r="A33" s="30"/>
      <c r="B33" s="36" t="s">
        <v>12</v>
      </c>
      <c r="C33" s="37">
        <v>5651581136.9400005</v>
      </c>
      <c r="D33" s="79"/>
      <c r="E33" s="37">
        <v>3497795.73</v>
      </c>
      <c r="F33" s="39">
        <v>703679079.96000004</v>
      </c>
      <c r="G33" s="39">
        <v>101621075.84999999</v>
      </c>
      <c r="H33" s="39">
        <v>72276966.810000002</v>
      </c>
      <c r="I33" s="39">
        <v>393711699.27688253</v>
      </c>
      <c r="J33" s="82"/>
      <c r="K33" s="10"/>
    </row>
    <row r="34" spans="1:11">
      <c r="A34" s="30"/>
      <c r="B34" s="36" t="s">
        <v>13</v>
      </c>
      <c r="C34" s="37">
        <v>307629942.06</v>
      </c>
      <c r="D34" s="79"/>
      <c r="E34" s="37">
        <v>12612478.890000001</v>
      </c>
      <c r="F34" s="39">
        <v>33490165.580000002</v>
      </c>
      <c r="G34" s="39">
        <v>680877.16999999993</v>
      </c>
      <c r="H34" s="39">
        <v>1321086.632643</v>
      </c>
      <c r="I34" s="39">
        <v>6103623.3971982095</v>
      </c>
      <c r="J34" s="82"/>
      <c r="K34" s="10"/>
    </row>
    <row r="35" spans="1:11">
      <c r="A35" s="30"/>
      <c r="B35" s="36" t="s">
        <v>14</v>
      </c>
      <c r="C35" s="37">
        <v>4833656550.960001</v>
      </c>
      <c r="D35" s="80"/>
      <c r="E35" s="40">
        <v>45310363.260000005</v>
      </c>
      <c r="F35" s="39">
        <v>179730554.19999999</v>
      </c>
      <c r="G35" s="39">
        <v>10571047.09</v>
      </c>
      <c r="H35" s="39">
        <v>6233865.65143333</v>
      </c>
      <c r="I35" s="39">
        <v>35279491.640466414</v>
      </c>
      <c r="J35" s="82"/>
      <c r="K35" s="10"/>
    </row>
    <row r="36" spans="1:11">
      <c r="A36" s="30"/>
      <c r="B36" s="36" t="s">
        <v>15</v>
      </c>
      <c r="C36" s="41">
        <v>279624647916.34003</v>
      </c>
      <c r="D36" s="41">
        <v>1571382525.71</v>
      </c>
      <c r="E36" s="41">
        <v>2614509650.6500001</v>
      </c>
      <c r="F36" s="41">
        <v>11324752799.67</v>
      </c>
      <c r="G36" s="41">
        <v>400215614.05999994</v>
      </c>
      <c r="H36" s="41">
        <v>218562883.74928933</v>
      </c>
      <c r="I36" s="41">
        <v>1123392926.3235781</v>
      </c>
      <c r="J36" s="83"/>
      <c r="K36" s="10"/>
    </row>
    <row r="37" spans="1:11">
      <c r="A37" s="30"/>
      <c r="B37" s="10"/>
      <c r="C37" s="4"/>
      <c r="D37" s="4"/>
      <c r="E37" s="4"/>
      <c r="F37" s="4"/>
      <c r="G37" s="11"/>
      <c r="H37" s="4"/>
      <c r="I37" s="45"/>
      <c r="J37" s="4"/>
      <c r="K37" s="10"/>
    </row>
    <row r="38" spans="1:11">
      <c r="A38" s="33">
        <v>42156</v>
      </c>
      <c r="B38" s="34" t="s">
        <v>2</v>
      </c>
      <c r="C38" s="35" t="s">
        <v>40</v>
      </c>
      <c r="D38" s="35" t="s">
        <v>4</v>
      </c>
      <c r="E38" s="35" t="s">
        <v>45</v>
      </c>
      <c r="F38" s="35" t="s">
        <v>6</v>
      </c>
      <c r="G38" s="35" t="s">
        <v>7</v>
      </c>
      <c r="H38" s="35" t="s">
        <v>8</v>
      </c>
      <c r="I38" s="35" t="s">
        <v>9</v>
      </c>
      <c r="J38" s="35" t="s">
        <v>40</v>
      </c>
      <c r="K38" s="10"/>
    </row>
    <row r="39" spans="1:11">
      <c r="A39" s="30"/>
      <c r="B39" s="36" t="s">
        <v>11</v>
      </c>
      <c r="C39" s="37">
        <v>272348444267.75998</v>
      </c>
      <c r="D39" s="78">
        <v>1600049528.8399999</v>
      </c>
      <c r="E39" s="37">
        <v>2206132346.3499999</v>
      </c>
      <c r="F39" s="39">
        <v>12613985346.280001</v>
      </c>
      <c r="G39" s="39">
        <v>362525764.23000002</v>
      </c>
      <c r="H39" s="39">
        <v>133182550.34999999</v>
      </c>
      <c r="I39" s="39">
        <v>821480662.35903096</v>
      </c>
      <c r="J39" s="81">
        <v>286537852440.84003</v>
      </c>
      <c r="K39" s="10"/>
    </row>
    <row r="40" spans="1:11">
      <c r="A40" s="30"/>
      <c r="B40" s="36" t="s">
        <v>12</v>
      </c>
      <c r="C40" s="37">
        <v>5623178126.8299999</v>
      </c>
      <c r="D40" s="79"/>
      <c r="E40" s="37">
        <v>87313007.879999995</v>
      </c>
      <c r="F40" s="39">
        <v>790992087.84000003</v>
      </c>
      <c r="G40" s="39">
        <v>7461220.9799999995</v>
      </c>
      <c r="H40" s="39">
        <v>71385563.359999999</v>
      </c>
      <c r="I40" s="39">
        <v>465097262.63688254</v>
      </c>
      <c r="J40" s="82"/>
      <c r="K40" s="10"/>
    </row>
    <row r="41" spans="1:11">
      <c r="A41" s="30"/>
      <c r="B41" s="36" t="s">
        <v>13</v>
      </c>
      <c r="C41" s="37">
        <v>317999144.57000005</v>
      </c>
      <c r="D41" s="79"/>
      <c r="E41" s="37">
        <v>8342749.6299999999</v>
      </c>
      <c r="F41" s="39">
        <v>41832915.210000001</v>
      </c>
      <c r="G41" s="39">
        <v>503501.62</v>
      </c>
      <c r="H41" s="39">
        <v>1426719.86</v>
      </c>
      <c r="I41" s="39">
        <v>7530343.2571982099</v>
      </c>
      <c r="J41" s="82"/>
      <c r="K41" s="10"/>
    </row>
    <row r="42" spans="1:11">
      <c r="A42" s="30"/>
      <c r="B42" s="36" t="s">
        <v>14</v>
      </c>
      <c r="C42" s="37">
        <v>4902140055.7300014</v>
      </c>
      <c r="D42" s="80"/>
      <c r="E42" s="40">
        <v>32825495.289999999</v>
      </c>
      <c r="F42" s="39">
        <v>212556049.48999998</v>
      </c>
      <c r="G42" s="39">
        <v>5258312.55</v>
      </c>
      <c r="H42" s="39">
        <v>6828649.0899999999</v>
      </c>
      <c r="I42" s="39">
        <v>42108140.730466411</v>
      </c>
      <c r="J42" s="82"/>
      <c r="K42" s="10"/>
    </row>
    <row r="43" spans="1:11">
      <c r="A43" s="30"/>
      <c r="B43" s="36" t="s">
        <v>15</v>
      </c>
      <c r="C43" s="41">
        <v>283191761594.88995</v>
      </c>
      <c r="D43" s="41">
        <v>1600049528.8399999</v>
      </c>
      <c r="E43" s="41">
        <v>2334613599.1500001</v>
      </c>
      <c r="F43" s="41">
        <v>13659366398.82</v>
      </c>
      <c r="G43" s="41">
        <v>375748799.38000005</v>
      </c>
      <c r="H43" s="41">
        <v>212823482.66</v>
      </c>
      <c r="I43" s="41">
        <v>1336216408.983578</v>
      </c>
      <c r="J43" s="83"/>
      <c r="K43" s="10"/>
    </row>
    <row r="44" spans="1:11">
      <c r="A44" s="30"/>
      <c r="B44" s="10"/>
      <c r="C44" s="4"/>
      <c r="D44" s="4"/>
      <c r="E44" s="4"/>
      <c r="F44" s="4"/>
      <c r="G44" s="11"/>
      <c r="H44" s="4"/>
      <c r="I44" s="4"/>
      <c r="J44" s="4"/>
      <c r="K44" s="10"/>
    </row>
    <row r="45" spans="1:11">
      <c r="A45" s="33">
        <v>42186</v>
      </c>
      <c r="B45" s="34" t="s">
        <v>2</v>
      </c>
      <c r="C45" s="35" t="s">
        <v>40</v>
      </c>
      <c r="D45" s="35" t="s">
        <v>4</v>
      </c>
      <c r="E45" s="35" t="s">
        <v>46</v>
      </c>
      <c r="F45" s="35" t="s">
        <v>6</v>
      </c>
      <c r="G45" s="35" t="s">
        <v>7</v>
      </c>
      <c r="H45" s="35" t="s">
        <v>8</v>
      </c>
      <c r="I45" s="35" t="s">
        <v>9</v>
      </c>
      <c r="J45" s="35" t="s">
        <v>40</v>
      </c>
      <c r="K45" s="10"/>
    </row>
    <row r="46" spans="1:11">
      <c r="A46" s="30"/>
      <c r="B46" s="36" t="s">
        <v>11</v>
      </c>
      <c r="C46" s="37">
        <v>275444248738.59003</v>
      </c>
      <c r="D46" s="78">
        <v>774809994.67999995</v>
      </c>
      <c r="E46" s="37">
        <v>2294012736.6799998</v>
      </c>
      <c r="F46" s="39">
        <v>14907998082.960001</v>
      </c>
      <c r="G46" s="39">
        <v>272922272.64999998</v>
      </c>
      <c r="H46" s="39">
        <v>144898805.03999999</v>
      </c>
      <c r="I46" s="39">
        <v>966379467.39903092</v>
      </c>
      <c r="J46" s="81">
        <v>289262618449.94</v>
      </c>
      <c r="K46" s="10"/>
    </row>
    <row r="47" spans="1:11">
      <c r="A47" s="30"/>
      <c r="B47" s="36" t="s">
        <v>12</v>
      </c>
      <c r="C47" s="37">
        <v>5805676989.4300003</v>
      </c>
      <c r="D47" s="79"/>
      <c r="E47" s="37">
        <v>139630368.88</v>
      </c>
      <c r="F47" s="39">
        <v>930622456.72000003</v>
      </c>
      <c r="G47" s="39">
        <v>14093573.029999999</v>
      </c>
      <c r="H47" s="39">
        <v>72506831.549999997</v>
      </c>
      <c r="I47" s="39">
        <v>537604094.1868825</v>
      </c>
      <c r="J47" s="82"/>
      <c r="K47" s="10"/>
    </row>
    <row r="48" spans="1:11">
      <c r="A48" s="30"/>
      <c r="B48" s="36" t="s">
        <v>13</v>
      </c>
      <c r="C48" s="37">
        <v>326467817.01999998</v>
      </c>
      <c r="D48" s="79"/>
      <c r="E48" s="37">
        <v>10893255.609999999</v>
      </c>
      <c r="F48" s="39">
        <v>52726170.82</v>
      </c>
      <c r="G48" s="39">
        <v>566174.36</v>
      </c>
      <c r="H48" s="39">
        <v>1607691.84</v>
      </c>
      <c r="I48" s="39">
        <v>9138035.0971982107</v>
      </c>
      <c r="J48" s="82"/>
      <c r="K48" s="10"/>
    </row>
    <row r="49" spans="1:13">
      <c r="A49" s="30"/>
      <c r="B49" s="36" t="s">
        <v>14</v>
      </c>
      <c r="C49" s="37">
        <v>4961458895.8000011</v>
      </c>
      <c r="D49" s="80"/>
      <c r="E49" s="40">
        <v>25204088.859999999</v>
      </c>
      <c r="F49" s="39">
        <v>237760138.34999996</v>
      </c>
      <c r="G49" s="39">
        <v>6039810.9800000004</v>
      </c>
      <c r="H49" s="39">
        <v>7149276.1600000001</v>
      </c>
      <c r="I49" s="39">
        <v>49257416.890466407</v>
      </c>
      <c r="J49" s="82"/>
      <c r="K49" s="10"/>
    </row>
    <row r="50" spans="1:13">
      <c r="A50" s="30"/>
      <c r="B50" s="36" t="s">
        <v>15</v>
      </c>
      <c r="C50" s="41">
        <v>286537852440.84003</v>
      </c>
      <c r="D50" s="41">
        <v>774809994.67999995</v>
      </c>
      <c r="E50" s="41">
        <v>2469740450.0300002</v>
      </c>
      <c r="F50" s="41">
        <v>16129106848.85</v>
      </c>
      <c r="G50" s="41">
        <v>293621831.01999998</v>
      </c>
      <c r="H50" s="41">
        <v>226162604.58999997</v>
      </c>
      <c r="I50" s="41">
        <v>1562379013.5735781</v>
      </c>
      <c r="J50" s="83"/>
      <c r="K50" s="10"/>
      <c r="L50" s="46"/>
      <c r="M50" s="46"/>
    </row>
    <row r="51" spans="1:13">
      <c r="A51" s="30"/>
      <c r="B51" s="10"/>
      <c r="C51" s="4"/>
      <c r="D51" s="4"/>
      <c r="E51" s="4"/>
      <c r="F51" s="10"/>
      <c r="G51" s="10"/>
      <c r="H51" s="10"/>
      <c r="I51" s="10"/>
      <c r="J51" s="10"/>
      <c r="K51" s="10"/>
    </row>
    <row r="52" spans="1:13">
      <c r="A52" s="33">
        <v>42217</v>
      </c>
      <c r="B52" s="34" t="s">
        <v>2</v>
      </c>
      <c r="C52" s="35" t="s">
        <v>40</v>
      </c>
      <c r="D52" s="35" t="s">
        <v>4</v>
      </c>
      <c r="E52" s="35" t="s">
        <v>47</v>
      </c>
      <c r="F52" s="35" t="s">
        <v>6</v>
      </c>
      <c r="G52" s="35" t="s">
        <v>7</v>
      </c>
      <c r="H52" s="35" t="s">
        <v>8</v>
      </c>
      <c r="I52" s="35" t="s">
        <v>9</v>
      </c>
      <c r="J52" s="35" t="s">
        <v>40</v>
      </c>
      <c r="K52" s="10"/>
    </row>
    <row r="53" spans="1:13">
      <c r="A53" s="30"/>
      <c r="B53" s="36" t="s">
        <v>11</v>
      </c>
      <c r="C53" s="37">
        <v>278109544137.96997</v>
      </c>
      <c r="D53" s="78">
        <v>1742606038.48</v>
      </c>
      <c r="E53" s="37">
        <v>1500316594.26</v>
      </c>
      <c r="F53" s="39">
        <v>16408314677.220001</v>
      </c>
      <c r="G53" s="39">
        <v>453013935.71999997</v>
      </c>
      <c r="H53" s="39">
        <v>154982733.68000001</v>
      </c>
      <c r="I53" s="39">
        <v>1121362201.079031</v>
      </c>
      <c r="J53" s="81">
        <v>291846558804.46985</v>
      </c>
      <c r="K53" s="10"/>
    </row>
    <row r="54" spans="1:13">
      <c r="A54" s="30"/>
      <c r="B54" s="36" t="s">
        <v>12</v>
      </c>
      <c r="C54" s="37">
        <v>5800762484.1599998</v>
      </c>
      <c r="D54" s="79"/>
      <c r="E54" s="37">
        <v>8640578.7300000004</v>
      </c>
      <c r="F54" s="39">
        <v>939263035.45000005</v>
      </c>
      <c r="G54" s="39">
        <v>13638431.35</v>
      </c>
      <c r="H54" s="39">
        <v>69030223.629999995</v>
      </c>
      <c r="I54" s="39">
        <v>606634317.81688249</v>
      </c>
      <c r="J54" s="82"/>
      <c r="K54" s="10"/>
    </row>
    <row r="55" spans="1:13">
      <c r="A55" s="30"/>
      <c r="B55" s="36" t="s">
        <v>13</v>
      </c>
      <c r="C55" s="37">
        <v>335307989.96999997</v>
      </c>
      <c r="D55" s="79"/>
      <c r="E55" s="37">
        <v>3128394.52</v>
      </c>
      <c r="F55" s="39">
        <v>55854565.340000004</v>
      </c>
      <c r="G55" s="39">
        <v>199056.52000000002</v>
      </c>
      <c r="H55" s="39">
        <v>1353153.88</v>
      </c>
      <c r="I55" s="39">
        <v>10491188.97719821</v>
      </c>
      <c r="J55" s="82"/>
      <c r="K55" s="10"/>
    </row>
    <row r="56" spans="1:13">
      <c r="A56" s="30"/>
      <c r="B56" s="36" t="s">
        <v>14</v>
      </c>
      <c r="C56" s="37">
        <v>5017003837.8400002</v>
      </c>
      <c r="D56" s="80"/>
      <c r="E56" s="40">
        <v>29751298.350000001</v>
      </c>
      <c r="F56" s="39">
        <v>267511436.69999996</v>
      </c>
      <c r="G56" s="39">
        <v>1198417.69</v>
      </c>
      <c r="H56" s="39">
        <v>7086597.3399999999</v>
      </c>
      <c r="I56" s="39">
        <v>56344014.230466411</v>
      </c>
      <c r="J56" s="82"/>
      <c r="K56" s="10"/>
    </row>
    <row r="57" spans="1:13">
      <c r="A57" s="30"/>
      <c r="B57" s="36" t="s">
        <v>15</v>
      </c>
      <c r="C57" s="41">
        <v>289262618449.93994</v>
      </c>
      <c r="D57" s="41">
        <v>1742606038.48</v>
      </c>
      <c r="E57" s="41">
        <v>1541836865.8599999</v>
      </c>
      <c r="F57" s="41">
        <v>17670943714.709999</v>
      </c>
      <c r="G57" s="41">
        <v>468049841.27999997</v>
      </c>
      <c r="H57" s="41">
        <v>232452708.53</v>
      </c>
      <c r="I57" s="41">
        <v>1794831722.1035781</v>
      </c>
      <c r="J57" s="83"/>
      <c r="K57" s="10"/>
      <c r="L57" s="46"/>
    </row>
    <row r="58" spans="1:13">
      <c r="A58" s="3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3">
      <c r="A59" s="33">
        <v>42248</v>
      </c>
      <c r="B59" s="34" t="s">
        <v>2</v>
      </c>
      <c r="C59" s="35" t="s">
        <v>40</v>
      </c>
      <c r="D59" s="35" t="s">
        <v>4</v>
      </c>
      <c r="E59" s="35" t="s">
        <v>48</v>
      </c>
      <c r="F59" s="35" t="s">
        <v>6</v>
      </c>
      <c r="G59" s="35" t="s">
        <v>7</v>
      </c>
      <c r="H59" s="35" t="s">
        <v>8</v>
      </c>
      <c r="I59" s="35" t="s">
        <v>9</v>
      </c>
      <c r="J59" s="35" t="s">
        <v>40</v>
      </c>
    </row>
    <row r="60" spans="1:13">
      <c r="A60" s="30"/>
      <c r="B60" s="36" t="s">
        <v>11</v>
      </c>
      <c r="C60" s="37">
        <v>280652976380.21997</v>
      </c>
      <c r="D60" s="78">
        <v>1819938206.0999999</v>
      </c>
      <c r="E60" s="37">
        <v>1558199469.03</v>
      </c>
      <c r="F60" s="39">
        <v>17966514146.25</v>
      </c>
      <c r="G60" s="39">
        <v>316647400.67377275</v>
      </c>
      <c r="H60" s="39">
        <v>118341124.704</v>
      </c>
      <c r="I60" s="39">
        <v>1239703325.783031</v>
      </c>
      <c r="J60" s="81">
        <v>295131993422.31305</v>
      </c>
    </row>
    <row r="61" spans="1:13">
      <c r="A61" s="30"/>
      <c r="B61" s="36" t="s">
        <v>12</v>
      </c>
      <c r="C61" s="37">
        <v>5776531843.25</v>
      </c>
      <c r="D61" s="79"/>
      <c r="E61" s="37">
        <v>326348230.56999999</v>
      </c>
      <c r="F61" s="39">
        <v>1265611266.02</v>
      </c>
      <c r="G61" s="39">
        <v>6212635.4399999948</v>
      </c>
      <c r="H61" s="39">
        <v>63786037.060000002</v>
      </c>
      <c r="I61" s="39">
        <v>670420354.87688255</v>
      </c>
      <c r="J61" s="82"/>
    </row>
    <row r="62" spans="1:13">
      <c r="A62" s="30"/>
      <c r="B62" s="36" t="s">
        <v>13</v>
      </c>
      <c r="C62" s="37">
        <v>340293093.26999998</v>
      </c>
      <c r="D62" s="79"/>
      <c r="E62" s="37">
        <v>6830487.29</v>
      </c>
      <c r="F62" s="39">
        <v>62685052.630000003</v>
      </c>
      <c r="G62" s="39">
        <v>1980277.7</v>
      </c>
      <c r="H62" s="39">
        <v>1734933.1340000001</v>
      </c>
      <c r="I62" s="39">
        <v>12226122.111198209</v>
      </c>
      <c r="J62" s="82"/>
    </row>
    <row r="63" spans="1:13">
      <c r="A63" s="30"/>
      <c r="B63" s="36" t="s">
        <v>14</v>
      </c>
      <c r="C63" s="37">
        <v>5076757487.7299986</v>
      </c>
      <c r="D63" s="80"/>
      <c r="E63" s="40">
        <v>95914365.799999997</v>
      </c>
      <c r="F63" s="39">
        <v>363425802.49999994</v>
      </c>
      <c r="G63" s="39">
        <v>6324825.1551070213</v>
      </c>
      <c r="H63" s="39">
        <v>6768907.0800000001</v>
      </c>
      <c r="I63" s="39">
        <v>63112921.310466409</v>
      </c>
      <c r="J63" s="82"/>
    </row>
    <row r="64" spans="1:13">
      <c r="A64" s="30"/>
      <c r="B64" s="36" t="s">
        <v>15</v>
      </c>
      <c r="C64" s="41">
        <v>291846558804.46997</v>
      </c>
      <c r="D64" s="41">
        <v>1819938206.0999999</v>
      </c>
      <c r="E64" s="41">
        <v>1987292552.6899998</v>
      </c>
      <c r="F64" s="41">
        <v>19658236267.400002</v>
      </c>
      <c r="G64" s="41">
        <v>331165138.96887976</v>
      </c>
      <c r="H64" s="41">
        <v>190631001.97800002</v>
      </c>
      <c r="I64" s="41">
        <v>1985462724.0815783</v>
      </c>
      <c r="J64" s="83"/>
    </row>
    <row r="65" spans="1:12">
      <c r="J65" s="47"/>
    </row>
    <row r="66" spans="1:12">
      <c r="A66" s="33">
        <v>42278</v>
      </c>
      <c r="B66" s="34" t="s">
        <v>2</v>
      </c>
      <c r="C66" s="35" t="s">
        <v>40</v>
      </c>
      <c r="D66" s="35" t="s">
        <v>4</v>
      </c>
      <c r="E66" s="35" t="s">
        <v>49</v>
      </c>
      <c r="F66" s="35" t="s">
        <v>6</v>
      </c>
      <c r="G66" s="35" t="s">
        <v>7</v>
      </c>
      <c r="H66" s="35" t="s">
        <v>8</v>
      </c>
      <c r="I66" s="35" t="s">
        <v>9</v>
      </c>
      <c r="J66" s="35" t="s">
        <v>40</v>
      </c>
    </row>
    <row r="67" spans="1:12">
      <c r="A67" s="30"/>
      <c r="B67" s="36" t="s">
        <v>11</v>
      </c>
      <c r="C67" s="37">
        <v>283492690339.66998</v>
      </c>
      <c r="D67" s="78">
        <v>1906689067.6312301</v>
      </c>
      <c r="E67" s="37">
        <v>1828163905.45</v>
      </c>
      <c r="F67" s="39">
        <v>19794678051.700001</v>
      </c>
      <c r="G67" s="39">
        <v>360709712.014</v>
      </c>
      <c r="H67" s="39">
        <v>130400864.06039999</v>
      </c>
      <c r="I67" s="39">
        <v>1370104189.84443</v>
      </c>
      <c r="J67" s="81">
        <v>298630000467.66406</v>
      </c>
    </row>
    <row r="68" spans="1:12">
      <c r="A68" s="30"/>
      <c r="B68" s="36" t="s">
        <v>12</v>
      </c>
      <c r="C68" s="37">
        <v>6113253163.8699999</v>
      </c>
      <c r="D68" s="79"/>
      <c r="E68" s="37">
        <v>180761124.84999999</v>
      </c>
      <c r="F68" s="39">
        <v>1446372390.8699999</v>
      </c>
      <c r="G68" s="39">
        <v>8117928.6639</v>
      </c>
      <c r="H68" s="39">
        <v>60237405.1039</v>
      </c>
      <c r="I68" s="39">
        <v>730657759.98300004</v>
      </c>
      <c r="J68" s="82"/>
    </row>
    <row r="69" spans="1:12">
      <c r="A69" s="30"/>
      <c r="B69" s="36" t="s">
        <v>13</v>
      </c>
      <c r="C69" s="37">
        <v>343855323.53000003</v>
      </c>
      <c r="D69" s="79"/>
      <c r="E69" s="37">
        <v>3896664.6</v>
      </c>
      <c r="F69" s="39">
        <v>66581717.230000004</v>
      </c>
      <c r="G69" s="39">
        <v>820811.32299999997</v>
      </c>
      <c r="H69" s="39">
        <v>1904582.57</v>
      </c>
      <c r="I69" s="39">
        <v>14130704.684198201</v>
      </c>
      <c r="J69" s="82"/>
      <c r="K69" s="47"/>
      <c r="L69" s="46"/>
    </row>
    <row r="70" spans="1:12">
      <c r="A70" s="30"/>
      <c r="B70" s="36" t="s">
        <v>14</v>
      </c>
      <c r="C70" s="37">
        <v>5182194595.2399979</v>
      </c>
      <c r="D70" s="80"/>
      <c r="E70" s="40">
        <v>156042600.28999999</v>
      </c>
      <c r="F70" s="39">
        <v>519468402.78999996</v>
      </c>
      <c r="G70" s="39">
        <v>7005377.7620000001</v>
      </c>
      <c r="H70" s="39">
        <v>8349635.9699999997</v>
      </c>
      <c r="I70" s="39">
        <v>71462557.280466408</v>
      </c>
      <c r="J70" s="82"/>
      <c r="K70" s="46"/>
    </row>
    <row r="71" spans="1:12">
      <c r="A71" s="30"/>
      <c r="B71" s="36" t="s">
        <v>15</v>
      </c>
      <c r="C71" s="41">
        <v>295131993422.31</v>
      </c>
      <c r="D71" s="41">
        <v>1906689067.6312301</v>
      </c>
      <c r="E71" s="41">
        <v>2168864295.1900001</v>
      </c>
      <c r="F71" s="41">
        <v>21827100562.59</v>
      </c>
      <c r="G71" s="41">
        <v>376653829.76290005</v>
      </c>
      <c r="H71" s="41">
        <v>200892487.70429999</v>
      </c>
      <c r="I71" s="41">
        <v>2186355211.7858782</v>
      </c>
      <c r="J71" s="83"/>
    </row>
    <row r="73" spans="1:12">
      <c r="A73" s="33">
        <v>42309</v>
      </c>
      <c r="B73" s="34" t="s">
        <v>2</v>
      </c>
      <c r="C73" s="35" t="s">
        <v>40</v>
      </c>
      <c r="D73" s="35" t="s">
        <v>4</v>
      </c>
      <c r="E73" s="35" t="s">
        <v>50</v>
      </c>
      <c r="F73" s="35" t="s">
        <v>6</v>
      </c>
      <c r="G73" s="35" t="s">
        <v>7</v>
      </c>
      <c r="H73" s="35" t="s">
        <v>8</v>
      </c>
      <c r="I73" s="35" t="s">
        <v>9</v>
      </c>
      <c r="J73" s="35" t="s">
        <v>40</v>
      </c>
    </row>
    <row r="74" spans="1:12">
      <c r="A74" s="30"/>
      <c r="B74" s="36" t="s">
        <v>11</v>
      </c>
      <c r="C74" s="37">
        <v>286360280365.34998</v>
      </c>
      <c r="D74" s="78">
        <v>977570276.38500977</v>
      </c>
      <c r="E74" s="37">
        <v>954618368.38</v>
      </c>
      <c r="F74" s="39">
        <v>20749296420.080002</v>
      </c>
      <c r="G74" s="39">
        <v>223539365.39497802</v>
      </c>
      <c r="H74" s="39">
        <v>123213289.17</v>
      </c>
      <c r="I74" s="39">
        <v>1493317479.01443</v>
      </c>
      <c r="J74" s="81">
        <v>300461433544.85089</v>
      </c>
    </row>
    <row r="75" spans="1:12">
      <c r="A75" s="30"/>
      <c r="B75" s="36" t="s">
        <v>12</v>
      </c>
      <c r="C75" s="37">
        <v>6563236940.7200003</v>
      </c>
      <c r="D75" s="79"/>
      <c r="E75" s="37">
        <v>318935712.32999998</v>
      </c>
      <c r="F75" s="39">
        <v>1765308103.1999998</v>
      </c>
      <c r="G75" s="39">
        <v>8925629.5500000007</v>
      </c>
      <c r="H75" s="39">
        <v>81272754.787581205</v>
      </c>
      <c r="I75" s="39">
        <v>811930514.77058125</v>
      </c>
      <c r="J75" s="82"/>
    </row>
    <row r="76" spans="1:12">
      <c r="A76" s="30"/>
      <c r="B76" s="36" t="s">
        <v>13</v>
      </c>
      <c r="C76" s="37">
        <v>347148364.36000001</v>
      </c>
      <c r="D76" s="79"/>
      <c r="E76" s="37">
        <v>5937055.6699999999</v>
      </c>
      <c r="F76" s="39">
        <v>72518772.900000006</v>
      </c>
      <c r="G76" s="39">
        <v>1631593.77</v>
      </c>
      <c r="H76" s="39">
        <v>1461845.66</v>
      </c>
      <c r="I76" s="39">
        <v>15592550.344198201</v>
      </c>
      <c r="J76" s="82"/>
    </row>
    <row r="77" spans="1:12">
      <c r="A77" s="30"/>
      <c r="B77" s="36" t="s">
        <v>14</v>
      </c>
      <c r="C77" s="37">
        <v>5359334797.2299995</v>
      </c>
      <c r="D77" s="80"/>
      <c r="E77" s="40">
        <v>34535625.780000001</v>
      </c>
      <c r="F77" s="39">
        <v>554004028.56999993</v>
      </c>
      <c r="G77" s="39">
        <v>13957317.550010936</v>
      </c>
      <c r="H77" s="39">
        <v>6162165.4714299999</v>
      </c>
      <c r="I77" s="39">
        <v>77624722.751896411</v>
      </c>
      <c r="J77" s="82"/>
    </row>
    <row r="78" spans="1:12">
      <c r="A78" s="30"/>
      <c r="B78" s="36" t="s">
        <v>15</v>
      </c>
      <c r="C78" s="41">
        <v>298630000467.65991</v>
      </c>
      <c r="D78" s="41">
        <v>977570276.38500977</v>
      </c>
      <c r="E78" s="41">
        <v>1314026762.1600001</v>
      </c>
      <c r="F78" s="41">
        <v>23141127324.75</v>
      </c>
      <c r="G78" s="41">
        <v>248053906.26498899</v>
      </c>
      <c r="H78" s="41">
        <v>212110055.08901122</v>
      </c>
      <c r="I78" s="41">
        <v>2398465266.8748894</v>
      </c>
      <c r="J78" s="83"/>
      <c r="K78" s="46"/>
    </row>
    <row r="79" spans="1:12">
      <c r="C79" s="46"/>
      <c r="J79" s="47"/>
    </row>
    <row r="80" spans="1:12">
      <c r="A80" s="33">
        <v>42339</v>
      </c>
      <c r="B80" s="34" t="s">
        <v>2</v>
      </c>
      <c r="C80" s="35" t="s">
        <v>40</v>
      </c>
      <c r="D80" s="35" t="s">
        <v>4</v>
      </c>
      <c r="E80" s="35" t="s">
        <v>51</v>
      </c>
      <c r="F80" s="35" t="s">
        <v>6</v>
      </c>
      <c r="G80" s="35" t="s">
        <v>7</v>
      </c>
      <c r="H80" s="35" t="s">
        <v>8</v>
      </c>
      <c r="I80" s="35" t="s">
        <v>9</v>
      </c>
      <c r="J80" s="35" t="s">
        <v>40</v>
      </c>
    </row>
    <row r="81" spans="1:11">
      <c r="A81" s="30"/>
      <c r="B81" s="36" t="s">
        <v>11</v>
      </c>
      <c r="C81" s="37">
        <v>288004881429.64001</v>
      </c>
      <c r="D81" s="78">
        <v>1938506503.4300001</v>
      </c>
      <c r="E81" s="37">
        <v>992008835.85000002</v>
      </c>
      <c r="F81" s="39">
        <v>21741305255.93</v>
      </c>
      <c r="G81" s="39">
        <v>708318957.47900152</v>
      </c>
      <c r="H81" s="39">
        <v>332515392.03390902</v>
      </c>
      <c r="I81" s="39">
        <v>1825832871.0483391</v>
      </c>
      <c r="J81" s="81">
        <v>302058739666.52014</v>
      </c>
    </row>
    <row r="82" spans="1:11">
      <c r="A82" s="30"/>
      <c r="B82" s="36" t="s">
        <v>12</v>
      </c>
      <c r="C82" s="37">
        <v>6714358297.8200006</v>
      </c>
      <c r="D82" s="79"/>
      <c r="E82" s="37">
        <v>204671138.86996365</v>
      </c>
      <c r="F82" s="39">
        <v>1969979242.0699635</v>
      </c>
      <c r="G82" s="39">
        <v>76620066.879999772</v>
      </c>
      <c r="H82" s="39">
        <v>451438957.27960199</v>
      </c>
      <c r="I82" s="39">
        <v>1263369472.0501833</v>
      </c>
      <c r="J82" s="82"/>
    </row>
    <row r="83" spans="1:11">
      <c r="A83" s="30"/>
      <c r="B83" s="36" t="s">
        <v>13</v>
      </c>
      <c r="C83" s="37">
        <v>351011362.25999999</v>
      </c>
      <c r="D83" s="79"/>
      <c r="E83" s="37">
        <v>10354868.329999996</v>
      </c>
      <c r="F83" s="39">
        <v>82873641.230000004</v>
      </c>
      <c r="G83" s="39">
        <v>8088344.8700000001</v>
      </c>
      <c r="H83" s="39">
        <v>11505951.5809524</v>
      </c>
      <c r="I83" s="39">
        <v>27098501.925150603</v>
      </c>
      <c r="J83" s="82"/>
    </row>
    <row r="84" spans="1:11">
      <c r="A84" s="30"/>
      <c r="B84" s="36" t="s">
        <v>14</v>
      </c>
      <c r="C84" s="37">
        <v>5391182455.1300001</v>
      </c>
      <c r="D84" s="80"/>
      <c r="E84" s="40">
        <v>78804912.310000435</v>
      </c>
      <c r="F84" s="39">
        <v>632808940.88000035</v>
      </c>
      <c r="G84" s="39">
        <v>17420814.200678378</v>
      </c>
      <c r="H84" s="39">
        <v>21131652.795708001</v>
      </c>
      <c r="I84" s="39">
        <v>98756375.547604412</v>
      </c>
      <c r="J84" s="82"/>
    </row>
    <row r="85" spans="1:11">
      <c r="A85" s="30"/>
      <c r="B85" s="36" t="s">
        <v>15</v>
      </c>
      <c r="C85" s="41">
        <v>300461433544.85004</v>
      </c>
      <c r="D85" s="41">
        <v>1938506503.4300001</v>
      </c>
      <c r="E85" s="41">
        <v>1285839755.3599639</v>
      </c>
      <c r="F85" s="41">
        <v>24426967080.109962</v>
      </c>
      <c r="G85" s="41">
        <v>810448183.42967963</v>
      </c>
      <c r="H85" s="41">
        <v>816591953.69017148</v>
      </c>
      <c r="I85" s="41">
        <v>3215057220.5712771</v>
      </c>
      <c r="J85" s="83"/>
    </row>
    <row r="87" spans="1:11">
      <c r="A87" s="33">
        <v>42370</v>
      </c>
      <c r="B87" s="34" t="s">
        <v>2</v>
      </c>
      <c r="C87" s="35" t="s">
        <v>40</v>
      </c>
      <c r="D87" s="35" t="s">
        <v>4</v>
      </c>
      <c r="E87" s="35" t="s">
        <v>52</v>
      </c>
      <c r="F87" s="35" t="s">
        <v>6</v>
      </c>
      <c r="G87" s="35" t="s">
        <v>7</v>
      </c>
      <c r="H87" s="35" t="s">
        <v>8</v>
      </c>
      <c r="I87" s="35" t="s">
        <v>9</v>
      </c>
      <c r="J87" s="35" t="s">
        <v>53</v>
      </c>
      <c r="K87" s="16"/>
    </row>
    <row r="88" spans="1:11">
      <c r="A88" s="30"/>
      <c r="B88" s="36" t="s">
        <v>11</v>
      </c>
      <c r="C88" s="37">
        <v>290141004402.27997</v>
      </c>
      <c r="D88" s="78">
        <v>2189532413.1916504</v>
      </c>
      <c r="E88" s="37">
        <v>5062053859.6499996</v>
      </c>
      <c r="F88" s="37">
        <v>5062053859.6499996</v>
      </c>
      <c r="G88" s="38">
        <v>875439100.13999999</v>
      </c>
      <c r="H88" s="39">
        <v>107880241.08</v>
      </c>
      <c r="I88" s="39">
        <v>107879745.59</v>
      </c>
      <c r="J88" s="81">
        <v>307567880405.13763</v>
      </c>
      <c r="K88" s="10"/>
    </row>
    <row r="89" spans="1:11">
      <c r="A89" s="30"/>
      <c r="B89" s="36" t="s">
        <v>12</v>
      </c>
      <c r="C89" s="37">
        <v>6084112273.5699997</v>
      </c>
      <c r="D89" s="79"/>
      <c r="E89" s="37">
        <v>175038960.55000001</v>
      </c>
      <c r="F89" s="37">
        <v>175038960.55000001</v>
      </c>
      <c r="G89" s="38">
        <v>899673721.204</v>
      </c>
      <c r="H89" s="39">
        <v>82063163.659999996</v>
      </c>
      <c r="I89" s="39">
        <v>82063163.650000006</v>
      </c>
      <c r="J89" s="82"/>
      <c r="K89" s="10"/>
    </row>
    <row r="90" spans="1:11">
      <c r="A90" s="30"/>
      <c r="B90" s="36" t="s">
        <v>13</v>
      </c>
      <c r="C90" s="37">
        <v>355173137.92999995</v>
      </c>
      <c r="D90" s="79"/>
      <c r="E90" s="37">
        <v>8034950.54</v>
      </c>
      <c r="F90" s="37">
        <v>8034950.54</v>
      </c>
      <c r="G90" s="38">
        <v>341347.66</v>
      </c>
      <c r="H90" s="39">
        <v>1690361.29</v>
      </c>
      <c r="I90" s="39">
        <v>1690361.29</v>
      </c>
      <c r="J90" s="82"/>
      <c r="K90" s="10"/>
    </row>
    <row r="91" spans="1:11">
      <c r="A91" s="30"/>
      <c r="B91" s="36" t="s">
        <v>14</v>
      </c>
      <c r="C91" s="40">
        <v>5478449852.7399998</v>
      </c>
      <c r="D91" s="80"/>
      <c r="E91" s="37">
        <v>65335917.210000001</v>
      </c>
      <c r="F91" s="37">
        <v>65335917.210000001</v>
      </c>
      <c r="G91" s="38">
        <v>18032574.449999999</v>
      </c>
      <c r="H91" s="39">
        <v>5734853.04</v>
      </c>
      <c r="I91" s="39">
        <v>5735348.5099999998</v>
      </c>
      <c r="J91" s="82"/>
      <c r="K91" s="10"/>
    </row>
    <row r="92" spans="1:11">
      <c r="A92" s="30"/>
      <c r="B92" s="36" t="s">
        <v>15</v>
      </c>
      <c r="C92" s="41">
        <v>302058739666.51996</v>
      </c>
      <c r="D92" s="41">
        <v>2189532413.1916504</v>
      </c>
      <c r="E92" s="41">
        <v>5310463687.9499998</v>
      </c>
      <c r="F92" s="41">
        <v>5310463687.9499998</v>
      </c>
      <c r="G92" s="41">
        <v>1793486743.4540093</v>
      </c>
      <c r="H92" s="41">
        <v>197368619.07000002</v>
      </c>
      <c r="I92" s="41">
        <v>197368619.03999999</v>
      </c>
      <c r="J92" s="83"/>
      <c r="K92" s="10"/>
    </row>
    <row r="93" spans="1:11">
      <c r="A93" s="30"/>
      <c r="B93" s="10"/>
      <c r="C93" s="42"/>
      <c r="D93" s="42"/>
      <c r="E93" s="4"/>
      <c r="F93" s="4"/>
      <c r="G93" s="11"/>
      <c r="H93" s="4"/>
      <c r="I93" s="4"/>
      <c r="J93" s="4"/>
      <c r="K93" s="43"/>
    </row>
    <row r="94" spans="1:11">
      <c r="A94" s="33">
        <v>42401</v>
      </c>
      <c r="B94" s="34" t="s">
        <v>2</v>
      </c>
      <c r="C94" s="35" t="s">
        <v>53</v>
      </c>
      <c r="D94" s="35" t="s">
        <v>4</v>
      </c>
      <c r="E94" s="35" t="s">
        <v>54</v>
      </c>
      <c r="F94" s="35" t="s">
        <v>6</v>
      </c>
      <c r="G94" s="35" t="s">
        <v>7</v>
      </c>
      <c r="H94" s="35" t="s">
        <v>8</v>
      </c>
      <c r="I94" s="35" t="s">
        <v>9</v>
      </c>
      <c r="J94" s="35" t="s">
        <v>53</v>
      </c>
    </row>
    <row r="95" spans="1:11">
      <c r="B95" s="36" t="s">
        <v>11</v>
      </c>
      <c r="C95" s="37">
        <v>295428169194.88</v>
      </c>
      <c r="D95" s="78">
        <v>1835725516.0999999</v>
      </c>
      <c r="E95" s="37">
        <v>721220461.76999998</v>
      </c>
      <c r="F95" s="37">
        <v>5783274321.4200001</v>
      </c>
      <c r="G95" s="38">
        <v>405569259.37</v>
      </c>
      <c r="H95" s="39">
        <v>139976700.88</v>
      </c>
      <c r="I95" s="39">
        <v>247856446.47</v>
      </c>
      <c r="J95" s="81">
        <v>310025445857.76996</v>
      </c>
    </row>
    <row r="96" spans="1:11">
      <c r="A96" s="30"/>
      <c r="B96" s="36" t="s">
        <v>12</v>
      </c>
      <c r="C96" s="37">
        <v>6149254696.9400005</v>
      </c>
      <c r="D96" s="79"/>
      <c r="E96" s="37">
        <v>562316176.57000005</v>
      </c>
      <c r="F96" s="37">
        <v>737355137.12000012</v>
      </c>
      <c r="G96" s="38">
        <v>60562776.060000002</v>
      </c>
      <c r="H96" s="39">
        <v>91651383.189999998</v>
      </c>
      <c r="I96" s="39">
        <v>173714546.84</v>
      </c>
      <c r="J96" s="82"/>
    </row>
    <row r="97" spans="1:10">
      <c r="A97" s="30"/>
      <c r="B97" s="36" t="s">
        <v>13</v>
      </c>
      <c r="C97" s="37">
        <v>367312274.94999999</v>
      </c>
      <c r="D97" s="79"/>
      <c r="E97" s="37">
        <v>16734831.210000001</v>
      </c>
      <c r="F97" s="37">
        <v>24769781.75</v>
      </c>
      <c r="G97" s="38">
        <v>1365437.12</v>
      </c>
      <c r="H97" s="39">
        <v>4196431.42</v>
      </c>
      <c r="I97" s="39">
        <v>5886792.71</v>
      </c>
      <c r="J97" s="82"/>
    </row>
    <row r="98" spans="1:10" ht="15" customHeight="1">
      <c r="A98" s="30"/>
      <c r="B98" s="36" t="s">
        <v>14</v>
      </c>
      <c r="C98" s="40">
        <v>5623144238.3700018</v>
      </c>
      <c r="D98" s="80"/>
      <c r="E98" s="37">
        <v>49007666.840000004</v>
      </c>
      <c r="F98" s="37">
        <v>114343584.05000001</v>
      </c>
      <c r="G98" s="38">
        <v>15382945.849999996</v>
      </c>
      <c r="H98" s="39">
        <v>8734265.9700000007</v>
      </c>
      <c r="I98" s="39">
        <v>14469614.48</v>
      </c>
      <c r="J98" s="82"/>
    </row>
    <row r="99" spans="1:10">
      <c r="A99" s="30"/>
      <c r="B99" s="36" t="s">
        <v>15</v>
      </c>
      <c r="C99" s="41">
        <v>307567880405.14001</v>
      </c>
      <c r="D99" s="41">
        <v>1835725516.0999999</v>
      </c>
      <c r="E99" s="41">
        <v>1349279136.3900001</v>
      </c>
      <c r="F99" s="41">
        <v>6659742824.3400002</v>
      </c>
      <c r="G99" s="41">
        <v>482880418.40000004</v>
      </c>
      <c r="H99" s="41">
        <v>244558781.45999998</v>
      </c>
      <c r="I99" s="41">
        <v>441927400.5</v>
      </c>
      <c r="J99" s="83"/>
    </row>
    <row r="100" spans="1:10">
      <c r="A100" s="30"/>
    </row>
    <row r="101" spans="1:10">
      <c r="A101" s="33">
        <v>42430</v>
      </c>
      <c r="B101" s="34" t="s">
        <v>2</v>
      </c>
      <c r="C101" s="35" t="s">
        <v>53</v>
      </c>
      <c r="D101" s="35" t="s">
        <v>4</v>
      </c>
      <c r="E101" s="35" t="s">
        <v>55</v>
      </c>
      <c r="F101" s="35" t="s">
        <v>6</v>
      </c>
      <c r="G101" s="35" t="s">
        <v>7</v>
      </c>
      <c r="H101" s="35" t="s">
        <v>8</v>
      </c>
      <c r="I101" s="35" t="s">
        <v>9</v>
      </c>
      <c r="J101" s="35" t="s">
        <v>53</v>
      </c>
    </row>
    <row r="102" spans="1:10">
      <c r="A102" s="30"/>
      <c r="B102" s="36" t="s">
        <v>11</v>
      </c>
      <c r="C102" s="37">
        <v>297637588260.19</v>
      </c>
      <c r="D102" s="78">
        <v>2214819634.1900024</v>
      </c>
      <c r="E102" s="37">
        <v>2808281767.5799999</v>
      </c>
      <c r="F102" s="37">
        <v>8591556089</v>
      </c>
      <c r="G102" s="38">
        <v>3393365599.4899998</v>
      </c>
      <c r="H102" s="39">
        <v>182029703.19999999</v>
      </c>
      <c r="I102" s="39">
        <v>429886149.66999996</v>
      </c>
      <c r="J102" s="81">
        <v>310562515218.24994</v>
      </c>
    </row>
    <row r="103" spans="1:10">
      <c r="A103" s="30"/>
      <c r="B103" s="36" t="s">
        <v>12</v>
      </c>
      <c r="C103" s="37">
        <v>6298097378.1899996</v>
      </c>
      <c r="D103" s="79"/>
      <c r="E103" s="37">
        <v>19614932.100000001</v>
      </c>
      <c r="F103" s="37">
        <v>756970069.22000015</v>
      </c>
      <c r="G103" s="38">
        <v>691069863.94000006</v>
      </c>
      <c r="H103" s="39">
        <v>113274481.65000001</v>
      </c>
      <c r="I103" s="39">
        <v>286989028.49000001</v>
      </c>
      <c r="J103" s="82"/>
    </row>
    <row r="104" spans="1:10">
      <c r="A104" s="30"/>
      <c r="B104" s="36" t="s">
        <v>13</v>
      </c>
      <c r="C104" s="37">
        <v>373125626.54000002</v>
      </c>
      <c r="D104" s="79"/>
      <c r="E104" s="37">
        <v>4185212.8799999994</v>
      </c>
      <c r="F104" s="37">
        <v>28954994.629999999</v>
      </c>
      <c r="G104" s="38">
        <v>4376891.1099999994</v>
      </c>
      <c r="H104" s="39">
        <v>5858649.0599999996</v>
      </c>
      <c r="I104" s="39">
        <v>11745441.77</v>
      </c>
      <c r="J104" s="82"/>
    </row>
    <row r="105" spans="1:10">
      <c r="A105" s="30"/>
      <c r="B105" s="36" t="s">
        <v>14</v>
      </c>
      <c r="C105" s="40">
        <v>5716634592.8500004</v>
      </c>
      <c r="D105" s="80"/>
      <c r="E105" s="37">
        <v>25837620.919999994</v>
      </c>
      <c r="F105" s="37">
        <v>140181204.97</v>
      </c>
      <c r="G105" s="38">
        <v>95318818.849999994</v>
      </c>
      <c r="H105" s="39">
        <v>50375799.890000001</v>
      </c>
      <c r="I105" s="39">
        <v>64845414.370000005</v>
      </c>
      <c r="J105" s="82"/>
    </row>
    <row r="106" spans="1:10">
      <c r="A106" s="30"/>
      <c r="B106" s="36" t="s">
        <v>15</v>
      </c>
      <c r="C106" s="41">
        <v>310025445857.76996</v>
      </c>
      <c r="D106" s="41">
        <v>2214819634.1900024</v>
      </c>
      <c r="E106" s="41">
        <v>2857919533.48</v>
      </c>
      <c r="F106" s="41">
        <v>9517662357.8199997</v>
      </c>
      <c r="G106" s="41">
        <v>4184131173.3899999</v>
      </c>
      <c r="H106" s="41">
        <v>351538633.80000001</v>
      </c>
      <c r="I106" s="41">
        <v>793466034.29999995</v>
      </c>
      <c r="J106" s="83"/>
    </row>
    <row r="107" spans="1:10">
      <c r="F107" s="47"/>
    </row>
    <row r="108" spans="1:10">
      <c r="A108" s="33">
        <v>42461</v>
      </c>
      <c r="B108" s="34" t="s">
        <v>2</v>
      </c>
      <c r="C108" s="35" t="s">
        <v>53</v>
      </c>
      <c r="D108" s="35" t="s">
        <v>4</v>
      </c>
      <c r="E108" s="35" t="s">
        <v>56</v>
      </c>
      <c r="F108" s="35" t="s">
        <v>6</v>
      </c>
      <c r="G108" s="35" t="s">
        <v>7</v>
      </c>
      <c r="H108" s="35" t="s">
        <v>8</v>
      </c>
      <c r="I108" s="35" t="s">
        <v>9</v>
      </c>
      <c r="J108" s="35" t="s">
        <v>53</v>
      </c>
    </row>
    <row r="109" spans="1:10">
      <c r="A109" s="30"/>
      <c r="B109" s="36" t="s">
        <v>11</v>
      </c>
      <c r="C109" s="37">
        <v>298388852429.81</v>
      </c>
      <c r="D109" s="78">
        <v>1426102378.5799999</v>
      </c>
      <c r="E109" s="37">
        <v>1149160106.7</v>
      </c>
      <c r="F109" s="37">
        <v>9740716195.7000008</v>
      </c>
      <c r="G109" s="38">
        <v>405599945.35000002</v>
      </c>
      <c r="H109" s="39">
        <v>146043196</v>
      </c>
      <c r="I109" s="39">
        <v>575929345.66999996</v>
      </c>
      <c r="J109" s="81">
        <v>312825371398.87006</v>
      </c>
    </row>
    <row r="110" spans="1:10">
      <c r="A110" s="30"/>
      <c r="B110" s="36" t="s">
        <v>12</v>
      </c>
      <c r="C110" s="37">
        <v>5868837283.21</v>
      </c>
      <c r="D110" s="79"/>
      <c r="E110" s="37">
        <v>319412870.02999997</v>
      </c>
      <c r="F110" s="37">
        <v>1076382939.25</v>
      </c>
      <c r="G110" s="38">
        <v>10195269.65</v>
      </c>
      <c r="H110" s="39">
        <v>76310575.709999993</v>
      </c>
      <c r="I110" s="39">
        <v>363299604.19999999</v>
      </c>
      <c r="J110" s="82"/>
    </row>
    <row r="111" spans="1:10">
      <c r="A111" s="30"/>
      <c r="B111" s="36" t="s">
        <v>13</v>
      </c>
      <c r="C111" s="37">
        <v>379125762.39999998</v>
      </c>
      <c r="D111" s="79"/>
      <c r="E111" s="37">
        <v>8795016.1199999992</v>
      </c>
      <c r="F111" s="37">
        <v>37750010.75</v>
      </c>
      <c r="G111" s="38">
        <v>507675.4</v>
      </c>
      <c r="H111" s="39">
        <v>1720774.75</v>
      </c>
      <c r="I111" s="39">
        <v>13466216.52</v>
      </c>
      <c r="J111" s="82"/>
    </row>
    <row r="112" spans="1:10">
      <c r="A112" s="30"/>
      <c r="B112" s="36" t="s">
        <v>14</v>
      </c>
      <c r="C112" s="40">
        <v>5925699742.8299999</v>
      </c>
      <c r="D112" s="80"/>
      <c r="E112" s="37">
        <v>19991103.620000001</v>
      </c>
      <c r="F112" s="37">
        <v>160172308.59</v>
      </c>
      <c r="G112" s="38">
        <v>7616533.9100000001</v>
      </c>
      <c r="H112" s="39">
        <v>12611323.66</v>
      </c>
      <c r="I112" s="39">
        <v>77456738.030000001</v>
      </c>
      <c r="J112" s="82"/>
    </row>
    <row r="113" spans="1:10">
      <c r="A113" s="30"/>
      <c r="B113" s="36" t="s">
        <v>15</v>
      </c>
      <c r="C113" s="41">
        <v>310562515218.25006</v>
      </c>
      <c r="D113" s="41">
        <v>1426102378.5799999</v>
      </c>
      <c r="E113" s="41">
        <v>1497359096.4699998</v>
      </c>
      <c r="F113" s="41">
        <v>11015021454.289999</v>
      </c>
      <c r="G113" s="41">
        <v>423919424.31</v>
      </c>
      <c r="H113" s="41">
        <v>236685870.11999997</v>
      </c>
      <c r="I113" s="48">
        <v>1030151904.42</v>
      </c>
      <c r="J113" s="83"/>
    </row>
    <row r="114" spans="1:10">
      <c r="D114" s="49"/>
    </row>
    <row r="115" spans="1:10">
      <c r="A115" s="33">
        <v>42491</v>
      </c>
      <c r="B115" s="34" t="s">
        <v>2</v>
      </c>
      <c r="C115" s="35" t="s">
        <v>53</v>
      </c>
      <c r="D115" s="35" t="s">
        <v>4</v>
      </c>
      <c r="E115" s="35" t="s">
        <v>57</v>
      </c>
      <c r="F115" s="35" t="s">
        <v>6</v>
      </c>
      <c r="G115" s="35" t="s">
        <v>7</v>
      </c>
      <c r="H115" s="35" t="s">
        <v>8</v>
      </c>
      <c r="I115" s="35" t="s">
        <v>9</v>
      </c>
      <c r="J115" s="35" t="s">
        <v>53</v>
      </c>
    </row>
    <row r="116" spans="1:10">
      <c r="A116" s="30"/>
      <c r="B116" s="36" t="s">
        <v>11</v>
      </c>
      <c r="C116" s="37">
        <v>300493215271.23999</v>
      </c>
      <c r="D116" s="78">
        <v>1680662293.6825562</v>
      </c>
      <c r="E116" s="37">
        <v>1606205882.3</v>
      </c>
      <c r="F116" s="37">
        <v>11346922078</v>
      </c>
      <c r="G116" s="38">
        <v>241871984.49253938</v>
      </c>
      <c r="H116" s="39">
        <v>164125348.21000001</v>
      </c>
      <c r="I116" s="39">
        <v>740054693.88</v>
      </c>
      <c r="J116" s="81">
        <v>315710435571.59003</v>
      </c>
    </row>
    <row r="117" spans="1:10">
      <c r="A117" s="30"/>
      <c r="B117" s="36" t="s">
        <v>12</v>
      </c>
      <c r="C117" s="37">
        <v>5980072030.1799994</v>
      </c>
      <c r="D117" s="79"/>
      <c r="E117" s="37">
        <v>1291909.45</v>
      </c>
      <c r="F117" s="37">
        <v>1077674848.7</v>
      </c>
      <c r="G117" s="38">
        <v>13818761.720000055</v>
      </c>
      <c r="H117" s="39">
        <v>76347700.129999995</v>
      </c>
      <c r="I117" s="39">
        <v>439647304.32999998</v>
      </c>
      <c r="J117" s="82"/>
    </row>
    <row r="118" spans="1:10">
      <c r="A118" s="30"/>
      <c r="B118" s="36" t="s">
        <v>13</v>
      </c>
      <c r="C118" s="37">
        <v>386590374.62</v>
      </c>
      <c r="D118" s="79"/>
      <c r="E118" s="37">
        <v>9008380.7599999998</v>
      </c>
      <c r="F118" s="37">
        <v>46758391.509999998</v>
      </c>
      <c r="G118" s="38">
        <v>1623221.82</v>
      </c>
      <c r="H118" s="39">
        <v>2207642.15</v>
      </c>
      <c r="I118" s="39">
        <v>15673858.67</v>
      </c>
      <c r="J118" s="82"/>
    </row>
    <row r="119" spans="1:10">
      <c r="A119" s="30"/>
      <c r="B119" s="36" t="s">
        <v>14</v>
      </c>
      <c r="C119" s="40">
        <v>5965493722.8299999</v>
      </c>
      <c r="D119" s="80"/>
      <c r="E119" s="37">
        <v>102886255.58</v>
      </c>
      <c r="F119" s="37">
        <v>263058564.17000002</v>
      </c>
      <c r="G119" s="38">
        <v>4402401.9000000004</v>
      </c>
      <c r="H119" s="39">
        <v>10593488.630000001</v>
      </c>
      <c r="I119" s="39">
        <v>88050226.659999996</v>
      </c>
      <c r="J119" s="82"/>
    </row>
    <row r="120" spans="1:10">
      <c r="A120" s="30"/>
      <c r="B120" s="36" t="s">
        <v>15</v>
      </c>
      <c r="C120" s="41">
        <f>SUM(C116:C119)</f>
        <v>312825371398.87</v>
      </c>
      <c r="D120" s="41">
        <f>SUM(D116)</f>
        <v>1680662293.6825562</v>
      </c>
      <c r="E120" s="41">
        <f>SUM(E116:E119)</f>
        <v>1719392428.0899999</v>
      </c>
      <c r="F120" s="41">
        <f>SUM(F116:F119)</f>
        <v>12734413882.380001</v>
      </c>
      <c r="G120" s="41">
        <f>SUM(G116:G119)</f>
        <v>261716369.93253943</v>
      </c>
      <c r="H120" s="41">
        <f>SUM(H116:H119)</f>
        <v>253274179.12</v>
      </c>
      <c r="I120" s="48">
        <f>SUM(I116:I119)</f>
        <v>1283426083.5400002</v>
      </c>
      <c r="J120" s="83"/>
    </row>
    <row r="122" spans="1:10">
      <c r="A122" s="33">
        <v>42522</v>
      </c>
      <c r="B122" s="34" t="s">
        <v>2</v>
      </c>
      <c r="C122" s="35" t="s">
        <v>53</v>
      </c>
      <c r="D122" s="35" t="s">
        <v>4</v>
      </c>
      <c r="E122" s="35" t="s">
        <v>58</v>
      </c>
      <c r="F122" s="35" t="s">
        <v>6</v>
      </c>
      <c r="G122" s="35" t="s">
        <v>7</v>
      </c>
      <c r="H122" s="35" t="s">
        <v>8</v>
      </c>
      <c r="I122" s="35" t="s">
        <v>9</v>
      </c>
      <c r="J122" s="35" t="s">
        <v>53</v>
      </c>
    </row>
    <row r="123" spans="1:10">
      <c r="A123" s="30"/>
      <c r="B123" s="36" t="s">
        <v>11</v>
      </c>
      <c r="C123" s="37">
        <v>303294331194.47998</v>
      </c>
      <c r="D123" s="78">
        <v>1554531401.0099487</v>
      </c>
      <c r="E123" s="37">
        <v>2204351488.2600002</v>
      </c>
      <c r="F123" s="37">
        <v>13551273566.26</v>
      </c>
      <c r="G123" s="38">
        <v>224879847.83952585</v>
      </c>
      <c r="H123" s="39">
        <v>145476342.47833401</v>
      </c>
      <c r="I123" s="39">
        <v>885531036.35833406</v>
      </c>
      <c r="J123" s="81">
        <v>319035858867.66357</v>
      </c>
    </row>
    <row r="124" spans="1:10">
      <c r="A124" s="30"/>
      <c r="B124" s="36" t="s">
        <v>12</v>
      </c>
      <c r="C124" s="37">
        <v>5923037663.54</v>
      </c>
      <c r="D124" s="79"/>
      <c r="E124" s="37">
        <v>1693478.11</v>
      </c>
      <c r="F124" s="37">
        <v>1079368326.8099999</v>
      </c>
      <c r="G124" s="38">
        <v>20770358.650000151</v>
      </c>
      <c r="H124" s="39">
        <v>75623276.869956493</v>
      </c>
      <c r="I124" s="39">
        <v>515270581.19995648</v>
      </c>
      <c r="J124" s="82"/>
    </row>
    <row r="125" spans="1:10">
      <c r="A125" s="30"/>
      <c r="B125" s="36" t="s">
        <v>13</v>
      </c>
      <c r="C125" s="37">
        <v>395479965.67000002</v>
      </c>
      <c r="D125" s="79"/>
      <c r="E125" s="37">
        <v>6659423.1799999997</v>
      </c>
      <c r="F125" s="37">
        <v>53417814.689999998</v>
      </c>
      <c r="G125" s="38">
        <v>1321019.28</v>
      </c>
      <c r="H125" s="39">
        <v>2177592.1804762399</v>
      </c>
      <c r="I125" s="39">
        <v>17851450.850476239</v>
      </c>
      <c r="J125" s="82"/>
    </row>
    <row r="126" spans="1:10">
      <c r="A126" s="30"/>
      <c r="B126" s="36" t="s">
        <v>14</v>
      </c>
      <c r="C126" s="40">
        <v>6097586747.9000006</v>
      </c>
      <c r="D126" s="80"/>
      <c r="E126" s="37">
        <v>46991393.530000001</v>
      </c>
      <c r="F126" s="37">
        <v>310049957.70000005</v>
      </c>
      <c r="G126" s="38">
        <v>4620460.78</v>
      </c>
      <c r="H126" s="39">
        <v>13934989.938100001</v>
      </c>
      <c r="I126" s="39">
        <v>101985216.59809999</v>
      </c>
      <c r="J126" s="82"/>
    </row>
    <row r="127" spans="1:10">
      <c r="A127" s="30"/>
      <c r="B127" s="36" t="s">
        <v>15</v>
      </c>
      <c r="C127" s="41">
        <v>315710435571.58997</v>
      </c>
      <c r="D127" s="41">
        <v>1554531401.0099487</v>
      </c>
      <c r="E127" s="41">
        <v>2259695783.0800004</v>
      </c>
      <c r="F127" s="41">
        <v>14994109665.460001</v>
      </c>
      <c r="G127" s="41">
        <v>251591686.54952601</v>
      </c>
      <c r="H127" s="41">
        <v>237212201.46686676</v>
      </c>
      <c r="I127" s="48">
        <v>1520638285.0068667</v>
      </c>
      <c r="J127" s="83"/>
    </row>
    <row r="129" spans="1:10">
      <c r="A129" s="33">
        <v>42552</v>
      </c>
      <c r="B129" s="34" t="s">
        <v>2</v>
      </c>
      <c r="C129" s="35" t="s">
        <v>53</v>
      </c>
      <c r="D129" s="35" t="s">
        <v>4</v>
      </c>
      <c r="E129" s="35" t="s">
        <v>59</v>
      </c>
      <c r="F129" s="35" t="s">
        <v>6</v>
      </c>
      <c r="G129" s="35" t="s">
        <v>7</v>
      </c>
      <c r="H129" s="35" t="s">
        <v>8</v>
      </c>
      <c r="I129" s="35" t="s">
        <v>9</v>
      </c>
      <c r="J129" s="35" t="s">
        <v>53</v>
      </c>
    </row>
    <row r="130" spans="1:10">
      <c r="A130" s="30"/>
      <c r="B130" s="36" t="s">
        <v>11</v>
      </c>
      <c r="C130" s="37">
        <v>306582724787.06</v>
      </c>
      <c r="D130" s="78">
        <v>1316754513.2800293</v>
      </c>
      <c r="E130" s="37">
        <v>2029321020.0599999</v>
      </c>
      <c r="F130" s="37">
        <v>15580594586.32</v>
      </c>
      <c r="G130" s="38">
        <v>508439178.88340694</v>
      </c>
      <c r="H130" s="39">
        <v>151520334.02730599</v>
      </c>
      <c r="I130" s="39">
        <v>1037051370.38564</v>
      </c>
      <c r="J130" s="81">
        <v>321634029272.54889</v>
      </c>
    </row>
    <row r="131" spans="1:10">
      <c r="A131" s="30"/>
      <c r="B131" s="36" t="s">
        <v>12</v>
      </c>
      <c r="C131" s="37">
        <v>5887732440.9099998</v>
      </c>
      <c r="D131" s="79"/>
      <c r="E131" s="37">
        <v>734550.96</v>
      </c>
      <c r="F131" s="37">
        <v>1080102877.77</v>
      </c>
      <c r="G131" s="38">
        <v>23260057.370000243</v>
      </c>
      <c r="H131" s="39">
        <v>74609814.8631735</v>
      </c>
      <c r="I131" s="39">
        <v>589880396.06313002</v>
      </c>
      <c r="J131" s="82"/>
    </row>
    <row r="132" spans="1:10">
      <c r="A132" s="30"/>
      <c r="B132" s="36" t="s">
        <v>13</v>
      </c>
      <c r="C132" s="37">
        <v>400678226.72000003</v>
      </c>
      <c r="D132" s="79"/>
      <c r="E132" s="37">
        <v>5166234.83</v>
      </c>
      <c r="F132" s="37">
        <v>58584049.519999996</v>
      </c>
      <c r="G132" s="38">
        <v>1369295.09</v>
      </c>
      <c r="H132" s="39">
        <v>1882001.9804762499</v>
      </c>
      <c r="I132" s="39">
        <v>19733452.830952488</v>
      </c>
      <c r="J132" s="82"/>
    </row>
    <row r="133" spans="1:10">
      <c r="A133" s="30"/>
      <c r="B133" s="36" t="s">
        <v>14</v>
      </c>
      <c r="C133" s="40">
        <v>6164723412.9700003</v>
      </c>
      <c r="D133" s="80"/>
      <c r="E133" s="37">
        <v>28595900.890000001</v>
      </c>
      <c r="F133" s="37">
        <v>338645858.59000003</v>
      </c>
      <c r="G133" s="38">
        <v>8509134.5864000004</v>
      </c>
      <c r="H133" s="39">
        <v>12811998.330275999</v>
      </c>
      <c r="I133" s="39">
        <v>114797214.92837599</v>
      </c>
      <c r="J133" s="82"/>
    </row>
    <row r="134" spans="1:10">
      <c r="A134" s="30"/>
      <c r="B134" s="36" t="s">
        <v>15</v>
      </c>
      <c r="C134" s="41">
        <v>319035858867.65991</v>
      </c>
      <c r="D134" s="41">
        <v>1316754513.2800293</v>
      </c>
      <c r="E134" s="41">
        <v>2063817706.74</v>
      </c>
      <c r="F134" s="41">
        <v>17057927372.200001</v>
      </c>
      <c r="G134" s="41">
        <v>541577665.92980719</v>
      </c>
      <c r="H134" s="41">
        <v>240824149.20123178</v>
      </c>
      <c r="I134" s="48">
        <v>1761462434.2080984</v>
      </c>
      <c r="J134" s="83"/>
    </row>
    <row r="136" spans="1:10">
      <c r="A136" s="33">
        <v>42583</v>
      </c>
      <c r="B136" s="34" t="s">
        <v>2</v>
      </c>
      <c r="C136" s="35" t="s">
        <v>53</v>
      </c>
      <c r="D136" s="35" t="s">
        <v>4</v>
      </c>
      <c r="E136" s="35" t="s">
        <v>60</v>
      </c>
      <c r="F136" s="35" t="s">
        <v>6</v>
      </c>
      <c r="G136" s="35" t="s">
        <v>7</v>
      </c>
      <c r="H136" s="35" t="s">
        <v>8</v>
      </c>
      <c r="I136" s="35" t="s">
        <v>9</v>
      </c>
      <c r="J136" s="35" t="s">
        <v>53</v>
      </c>
    </row>
    <row r="137" spans="1:10">
      <c r="A137" s="30"/>
      <c r="B137" s="36" t="s">
        <v>11</v>
      </c>
      <c r="C137" s="37">
        <v>309242062935.90002</v>
      </c>
      <c r="D137" s="78">
        <v>1904726112.1199999</v>
      </c>
      <c r="E137" s="37">
        <v>1927140915.55</v>
      </c>
      <c r="F137" s="37">
        <v>17507735501.869999</v>
      </c>
      <c r="G137" s="38">
        <v>499989850.06</v>
      </c>
      <c r="H137" s="39">
        <v>167273236.75</v>
      </c>
      <c r="I137" s="39">
        <v>1204324607.1356401</v>
      </c>
      <c r="J137" s="81">
        <v>324689866212.90997</v>
      </c>
    </row>
    <row r="138" spans="1:10">
      <c r="A138" s="30"/>
      <c r="B138" s="36" t="s">
        <v>12</v>
      </c>
      <c r="C138" s="37">
        <v>5809092150.3299999</v>
      </c>
      <c r="D138" s="79"/>
      <c r="E138" s="37">
        <v>1233835.55</v>
      </c>
      <c r="F138" s="37">
        <v>1081336713.3199999</v>
      </c>
      <c r="G138" s="38">
        <v>26442875.449999999</v>
      </c>
      <c r="H138" s="39">
        <v>74675120.230000004</v>
      </c>
      <c r="I138" s="39">
        <v>664555516.29313004</v>
      </c>
      <c r="J138" s="82"/>
    </row>
    <row r="139" spans="1:10">
      <c r="A139" s="30"/>
      <c r="B139" s="36" t="s">
        <v>13</v>
      </c>
      <c r="C139" s="37">
        <v>402586059.34999996</v>
      </c>
      <c r="D139" s="79"/>
      <c r="E139" s="37">
        <v>3039246.93</v>
      </c>
      <c r="F139" s="37">
        <v>61623296.449999996</v>
      </c>
      <c r="G139" s="38">
        <v>2683339.29</v>
      </c>
      <c r="H139" s="39">
        <v>1559228.63</v>
      </c>
      <c r="I139" s="39">
        <v>21292681.460952487</v>
      </c>
      <c r="J139" s="82"/>
    </row>
    <row r="140" spans="1:10">
      <c r="A140" s="30"/>
      <c r="B140" s="36" t="s">
        <v>14</v>
      </c>
      <c r="C140" s="40">
        <v>6180288126.9699984</v>
      </c>
      <c r="D140" s="80"/>
      <c r="E140" s="37">
        <v>37166070.990000002</v>
      </c>
      <c r="F140" s="37">
        <v>375811929.58000004</v>
      </c>
      <c r="G140" s="38">
        <v>36280470.030000001</v>
      </c>
      <c r="H140" s="39">
        <v>8565120.3399999999</v>
      </c>
      <c r="I140" s="39">
        <v>123362335.26837599</v>
      </c>
      <c r="J140" s="82"/>
    </row>
    <row r="141" spans="1:10">
      <c r="A141" s="30"/>
      <c r="B141" s="36" t="s">
        <v>15</v>
      </c>
      <c r="C141" s="41">
        <v>321634029272.54999</v>
      </c>
      <c r="D141" s="41">
        <v>1904726112.1199999</v>
      </c>
      <c r="E141" s="41">
        <v>1968580069.02</v>
      </c>
      <c r="F141" s="41">
        <v>19026507441.220001</v>
      </c>
      <c r="G141" s="41">
        <v>565396534.83000004</v>
      </c>
      <c r="H141" s="41">
        <v>252072705.95000002</v>
      </c>
      <c r="I141" s="48">
        <v>2013535140.1580987</v>
      </c>
      <c r="J141" s="83"/>
    </row>
    <row r="142" spans="1:10">
      <c r="C142" s="47"/>
    </row>
    <row r="143" spans="1:10">
      <c r="A143" s="33">
        <v>42614</v>
      </c>
      <c r="B143" s="34" t="s">
        <v>2</v>
      </c>
      <c r="C143" s="35" t="s">
        <v>53</v>
      </c>
      <c r="D143" s="35" t="s">
        <v>4</v>
      </c>
      <c r="E143" s="35" t="s">
        <v>61</v>
      </c>
      <c r="F143" s="35" t="s">
        <v>6</v>
      </c>
      <c r="G143" s="35" t="s">
        <v>7</v>
      </c>
      <c r="H143" s="35" t="s">
        <v>8</v>
      </c>
      <c r="I143" s="35" t="s">
        <v>9</v>
      </c>
      <c r="J143" s="35" t="s">
        <v>53</v>
      </c>
    </row>
    <row r="144" spans="1:10">
      <c r="A144" s="30"/>
      <c r="B144" s="36" t="s">
        <v>11</v>
      </c>
      <c r="C144" s="37">
        <v>312175033674.40002</v>
      </c>
      <c r="D144" s="78">
        <v>1115938656.0957642</v>
      </c>
      <c r="E144" s="39">
        <v>1156735372.23</v>
      </c>
      <c r="F144" s="39">
        <v>18664470874.099998</v>
      </c>
      <c r="G144" s="38">
        <v>141761991.72999999</v>
      </c>
      <c r="H144" s="39">
        <v>155109829.15599999</v>
      </c>
      <c r="I144" s="39">
        <v>1359434436.29164</v>
      </c>
      <c r="J144" s="81">
        <v>327079209376.83984</v>
      </c>
    </row>
    <row r="145" spans="1:10">
      <c r="A145" s="30"/>
      <c r="B145" s="36" t="s">
        <v>12</v>
      </c>
      <c r="C145" s="37">
        <v>5886940308.9200001</v>
      </c>
      <c r="D145" s="79"/>
      <c r="E145" s="39">
        <v>403631507.11000001</v>
      </c>
      <c r="F145" s="39">
        <v>1484968220.4299998</v>
      </c>
      <c r="G145" s="38">
        <v>9785264.3100000005</v>
      </c>
      <c r="H145" s="39">
        <v>71615609.319999993</v>
      </c>
      <c r="I145" s="39">
        <v>736171125.61313009</v>
      </c>
      <c r="J145" s="82"/>
    </row>
    <row r="146" spans="1:10">
      <c r="A146" s="30"/>
      <c r="B146" s="36" t="s">
        <v>13</v>
      </c>
      <c r="C146" s="37">
        <v>401751598.84000003</v>
      </c>
      <c r="D146" s="79"/>
      <c r="E146" s="39">
        <v>1036230.18</v>
      </c>
      <c r="F146" s="39">
        <v>62659526.629999995</v>
      </c>
      <c r="G146" s="38">
        <v>500526.36</v>
      </c>
      <c r="H146" s="39">
        <v>3651344.53</v>
      </c>
      <c r="I146" s="39">
        <v>24944025.990952488</v>
      </c>
      <c r="J146" s="82"/>
    </row>
    <row r="147" spans="1:10">
      <c r="A147" s="30"/>
      <c r="B147" s="36" t="s">
        <v>14</v>
      </c>
      <c r="C147" s="40">
        <v>6226140630.750001</v>
      </c>
      <c r="D147" s="80"/>
      <c r="E147" s="39">
        <v>117071088.38</v>
      </c>
      <c r="F147" s="39">
        <v>492883017.96000004</v>
      </c>
      <c r="G147" s="38">
        <v>14752074.34</v>
      </c>
      <c r="H147" s="39">
        <v>7893050.3200000003</v>
      </c>
      <c r="I147" s="39">
        <v>131255385.58837599</v>
      </c>
      <c r="J147" s="82"/>
    </row>
    <row r="148" spans="1:10">
      <c r="A148" s="30"/>
      <c r="B148" s="36" t="s">
        <v>15</v>
      </c>
      <c r="C148" s="41">
        <v>324689866212.91003</v>
      </c>
      <c r="D148" s="41">
        <v>1115938656.0957642</v>
      </c>
      <c r="E148" s="41">
        <v>1678474197.9000001</v>
      </c>
      <c r="F148" s="41">
        <v>20704981639.119999</v>
      </c>
      <c r="G148" s="41">
        <v>166799856.74000001</v>
      </c>
      <c r="H148" s="41">
        <v>238269833.32599998</v>
      </c>
      <c r="I148" s="48">
        <v>2251804973.4840984</v>
      </c>
      <c r="J148" s="83"/>
    </row>
    <row r="150" spans="1:10">
      <c r="A150" s="33">
        <v>42644</v>
      </c>
      <c r="B150" s="34" t="s">
        <v>2</v>
      </c>
      <c r="C150" s="35" t="s">
        <v>53</v>
      </c>
      <c r="D150" s="35" t="s">
        <v>4</v>
      </c>
      <c r="E150" s="35" t="s">
        <v>62</v>
      </c>
      <c r="F150" s="35" t="s">
        <v>6</v>
      </c>
      <c r="G150" s="35" t="s">
        <v>7</v>
      </c>
      <c r="H150" s="35" t="s">
        <v>8</v>
      </c>
      <c r="I150" s="35" t="s">
        <v>9</v>
      </c>
      <c r="J150" s="35" t="s">
        <v>53</v>
      </c>
    </row>
    <row r="151" spans="1:10">
      <c r="A151" s="30"/>
      <c r="B151" s="36" t="s">
        <v>11</v>
      </c>
      <c r="C151" s="37">
        <v>314249247115.67004</v>
      </c>
      <c r="D151" s="78">
        <v>2243075733.5699463</v>
      </c>
      <c r="E151" s="39">
        <v>850260571.86000001</v>
      </c>
      <c r="F151" s="39">
        <v>19514731445.959999</v>
      </c>
      <c r="G151" s="38">
        <v>586799381.86902046</v>
      </c>
      <c r="H151" s="39">
        <v>149627221.24000001</v>
      </c>
      <c r="I151" s="39">
        <v>1509061657.5316401</v>
      </c>
      <c r="J151" s="81">
        <v>329549780912.53784</v>
      </c>
    </row>
    <row r="152" spans="1:10">
      <c r="A152" s="30"/>
      <c r="B152" s="36" t="s">
        <v>12</v>
      </c>
      <c r="C152" s="37">
        <v>6076213181.5200005</v>
      </c>
      <c r="D152" s="79"/>
      <c r="E152" s="39">
        <v>179770959.16</v>
      </c>
      <c r="F152" s="39">
        <v>1664739179.5899999</v>
      </c>
      <c r="G152" s="38">
        <v>19897318.973157924</v>
      </c>
      <c r="H152" s="39">
        <v>82125008.5</v>
      </c>
      <c r="I152" s="39">
        <v>818296134.11313009</v>
      </c>
      <c r="J152" s="82"/>
    </row>
    <row r="153" spans="1:10">
      <c r="A153" s="30"/>
      <c r="B153" s="36" t="s">
        <v>13</v>
      </c>
      <c r="C153" s="37">
        <v>406580440.10000002</v>
      </c>
      <c r="D153" s="79"/>
      <c r="E153" s="39">
        <v>9487321.2300000004</v>
      </c>
      <c r="F153" s="39">
        <v>72146847.859999999</v>
      </c>
      <c r="G153" s="38">
        <v>1056209.24</v>
      </c>
      <c r="H153" s="39">
        <v>2271716.83</v>
      </c>
      <c r="I153" s="39">
        <v>27215742.82095249</v>
      </c>
      <c r="J153" s="82"/>
    </row>
    <row r="154" spans="1:10">
      <c r="A154" s="30"/>
      <c r="B154" s="36" t="s">
        <v>14</v>
      </c>
      <c r="C154" s="40">
        <v>6347168639.5500002</v>
      </c>
      <c r="D154" s="80"/>
      <c r="E154" s="39">
        <v>44192718.259999998</v>
      </c>
      <c r="F154" s="39">
        <v>537075736.22000003</v>
      </c>
      <c r="G154" s="38">
        <v>7259179.3300000001</v>
      </c>
      <c r="H154" s="39">
        <v>7179732.4000000004</v>
      </c>
      <c r="I154" s="39">
        <v>138435117.98837599</v>
      </c>
      <c r="J154" s="82"/>
    </row>
    <row r="155" spans="1:10">
      <c r="A155" s="30"/>
      <c r="B155" s="36" t="s">
        <v>15</v>
      </c>
      <c r="C155" s="41">
        <v>327079209376.84003</v>
      </c>
      <c r="D155" s="41">
        <v>2243075733.5699463</v>
      </c>
      <c r="E155" s="41">
        <v>1083711570.51</v>
      </c>
      <c r="F155" s="41">
        <v>21788693209.630001</v>
      </c>
      <c r="G155" s="41">
        <v>615012089.4121784</v>
      </c>
      <c r="H155" s="41">
        <v>241203678.97000003</v>
      </c>
      <c r="I155" s="48">
        <v>2493008652.4540987</v>
      </c>
      <c r="J155" s="83"/>
    </row>
    <row r="157" spans="1:10">
      <c r="A157" s="33">
        <v>42675</v>
      </c>
      <c r="B157" s="34" t="s">
        <v>2</v>
      </c>
      <c r="C157" s="35" t="s">
        <v>53</v>
      </c>
      <c r="D157" s="35" t="s">
        <v>4</v>
      </c>
      <c r="E157" s="35" t="s">
        <v>63</v>
      </c>
      <c r="F157" s="35" t="s">
        <v>6</v>
      </c>
      <c r="G157" s="35" t="s">
        <v>7</v>
      </c>
      <c r="H157" s="35" t="s">
        <v>8</v>
      </c>
      <c r="I157" s="35" t="s">
        <v>9</v>
      </c>
      <c r="J157" s="35" t="s">
        <v>53</v>
      </c>
    </row>
    <row r="158" spans="1:10">
      <c r="A158" s="30"/>
      <c r="B158" s="36" t="s">
        <v>11</v>
      </c>
      <c r="C158" s="37">
        <v>316360180740.84998</v>
      </c>
      <c r="D158" s="78">
        <v>1853840115.9700317</v>
      </c>
      <c r="E158" s="39">
        <v>1529264445.55</v>
      </c>
      <c r="F158" s="39">
        <v>21043995891.509998</v>
      </c>
      <c r="G158" s="38">
        <v>526879656.47347367</v>
      </c>
      <c r="H158" s="39">
        <v>135906145.72999999</v>
      </c>
      <c r="I158" s="39">
        <v>1644967803.2616401</v>
      </c>
      <c r="J158" s="81">
        <v>332370929948.11652</v>
      </c>
    </row>
    <row r="159" spans="1:10">
      <c r="A159" s="30"/>
      <c r="B159" s="36" t="s">
        <v>12</v>
      </c>
      <c r="C159" s="37">
        <v>6307284652.6600008</v>
      </c>
      <c r="D159" s="79"/>
      <c r="E159" s="39">
        <v>188911078.83000001</v>
      </c>
      <c r="F159" s="39">
        <v>1853650258.4199998</v>
      </c>
      <c r="G159" s="38">
        <v>6110690.7700000005</v>
      </c>
      <c r="H159" s="39">
        <v>91393760.709999993</v>
      </c>
      <c r="I159" s="39">
        <v>909689894.82313013</v>
      </c>
      <c r="J159" s="82"/>
    </row>
    <row r="160" spans="1:10">
      <c r="A160" s="30"/>
      <c r="B160" s="36" t="s">
        <v>13</v>
      </c>
      <c r="C160" s="37">
        <v>415594973.18000001</v>
      </c>
      <c r="D160" s="79"/>
      <c r="E160" s="39">
        <v>7197995.9699999997</v>
      </c>
      <c r="F160" s="39">
        <v>79344843.829999998</v>
      </c>
      <c r="G160" s="38">
        <v>532331.12</v>
      </c>
      <c r="H160" s="39">
        <v>2027551.97</v>
      </c>
      <c r="I160" s="39">
        <v>29243294.790952489</v>
      </c>
      <c r="J160" s="82"/>
    </row>
    <row r="161" spans="1:11">
      <c r="A161" s="30"/>
      <c r="B161" s="36" t="s">
        <v>14</v>
      </c>
      <c r="C161" s="40">
        <v>6466720545.8500004</v>
      </c>
      <c r="D161" s="80"/>
      <c r="E161" s="39">
        <v>29758946.91</v>
      </c>
      <c r="F161" s="39">
        <v>566834683.13</v>
      </c>
      <c r="G161" s="38">
        <v>8154627.3100000015</v>
      </c>
      <c r="H161" s="39">
        <v>16818783.57</v>
      </c>
      <c r="I161" s="39">
        <v>155253901.55837598</v>
      </c>
      <c r="J161" s="82"/>
    </row>
    <row r="162" spans="1:11">
      <c r="A162" s="30"/>
      <c r="B162" s="36" t="s">
        <v>15</v>
      </c>
      <c r="C162" s="41">
        <v>329549780912.53992</v>
      </c>
      <c r="D162" s="41">
        <v>1853840115.9700317</v>
      </c>
      <c r="E162" s="41">
        <v>1755132467.26</v>
      </c>
      <c r="F162" s="41">
        <v>23543825676.889999</v>
      </c>
      <c r="G162" s="41">
        <v>541677305.6734736</v>
      </c>
      <c r="H162" s="41">
        <v>246146241.97999999</v>
      </c>
      <c r="I162" s="48">
        <v>2739154894.4340987</v>
      </c>
      <c r="J162" s="83"/>
    </row>
    <row r="163" spans="1:11">
      <c r="C163" s="46"/>
      <c r="H163" s="47"/>
    </row>
    <row r="164" spans="1:11">
      <c r="A164" s="33">
        <v>42705</v>
      </c>
      <c r="B164" s="34" t="s">
        <v>2</v>
      </c>
      <c r="C164" s="35" t="s">
        <v>53</v>
      </c>
      <c r="D164" s="35" t="s">
        <v>4</v>
      </c>
      <c r="E164" s="35" t="s">
        <v>64</v>
      </c>
      <c r="F164" s="35" t="s">
        <v>6</v>
      </c>
      <c r="G164" s="35" t="s">
        <v>7</v>
      </c>
      <c r="H164" s="35" t="s">
        <v>8</v>
      </c>
      <c r="I164" s="35" t="s">
        <v>9</v>
      </c>
      <c r="J164" s="35" t="s">
        <v>53</v>
      </c>
    </row>
    <row r="165" spans="1:11">
      <c r="A165" s="30"/>
      <c r="B165" s="36" t="s">
        <v>11</v>
      </c>
      <c r="C165" s="37">
        <v>318781934207.46002</v>
      </c>
      <c r="D165" s="78">
        <v>1814393294.2300415</v>
      </c>
      <c r="E165" s="39">
        <v>1247867060.47</v>
      </c>
      <c r="F165" s="39">
        <v>22291862951.98</v>
      </c>
      <c r="G165" s="38">
        <v>361731383.86253381</v>
      </c>
      <c r="H165" s="39">
        <v>129964334.65000001</v>
      </c>
      <c r="I165" s="39">
        <v>1774932137.9116402</v>
      </c>
      <c r="J165" s="81">
        <v>335075120865.45721</v>
      </c>
    </row>
    <row r="166" spans="1:11">
      <c r="A166" s="30"/>
      <c r="B166" s="36" t="s">
        <v>12</v>
      </c>
      <c r="C166" s="37">
        <v>6643302844.6900005</v>
      </c>
      <c r="D166" s="79"/>
      <c r="E166" s="39">
        <v>235110544.38999999</v>
      </c>
      <c r="F166" s="39">
        <v>2088760802.8099999</v>
      </c>
      <c r="G166" s="38">
        <v>10333135.299999997</v>
      </c>
      <c r="H166" s="39">
        <v>127131632.69</v>
      </c>
      <c r="I166" s="39">
        <v>1036821527.5131302</v>
      </c>
      <c r="J166" s="82"/>
    </row>
    <row r="167" spans="1:11">
      <c r="A167" s="30"/>
      <c r="B167" s="36" t="s">
        <v>13</v>
      </c>
      <c r="C167" s="37">
        <v>421368052.40000004</v>
      </c>
      <c r="D167" s="79"/>
      <c r="E167" s="39">
        <v>4548072.12</v>
      </c>
      <c r="F167" s="39">
        <v>83892915.950000003</v>
      </c>
      <c r="G167" s="38">
        <v>309237.65000000002</v>
      </c>
      <c r="H167" s="39">
        <v>2617335.48</v>
      </c>
      <c r="I167" s="39">
        <v>31860630.270952489</v>
      </c>
      <c r="J167" s="82"/>
    </row>
    <row r="168" spans="1:11">
      <c r="A168" s="30"/>
      <c r="B168" s="36" t="s">
        <v>14</v>
      </c>
      <c r="C168" s="40">
        <v>6524324843.5700006</v>
      </c>
      <c r="D168" s="80"/>
      <c r="E168" s="39">
        <v>69352523.560000002</v>
      </c>
      <c r="F168" s="39">
        <v>636187206.69000006</v>
      </c>
      <c r="G168" s="38">
        <v>24114937.720323607</v>
      </c>
      <c r="H168" s="39">
        <v>10878580.08</v>
      </c>
      <c r="I168" s="39">
        <v>166132481.638376</v>
      </c>
      <c r="J168" s="82"/>
    </row>
    <row r="169" spans="1:11">
      <c r="A169" s="30"/>
      <c r="B169" s="36" t="s">
        <v>15</v>
      </c>
      <c r="C169" s="41">
        <v>332370929948.12006</v>
      </c>
      <c r="D169" s="41">
        <v>1814393294.2300415</v>
      </c>
      <c r="E169" s="41">
        <v>1556878200.54</v>
      </c>
      <c r="F169" s="41">
        <v>25100703877.43</v>
      </c>
      <c r="G169" s="41">
        <v>396488694.53285742</v>
      </c>
      <c r="H169" s="41">
        <v>270591882.89999998</v>
      </c>
      <c r="I169" s="48">
        <v>3009746777.3340988</v>
      </c>
      <c r="J169" s="83"/>
    </row>
    <row r="171" spans="1:11">
      <c r="A171" s="33">
        <v>42736</v>
      </c>
      <c r="B171" s="34" t="s">
        <v>2</v>
      </c>
      <c r="C171" s="35" t="s">
        <v>53</v>
      </c>
      <c r="D171" s="35" t="s">
        <v>4</v>
      </c>
      <c r="E171" s="35" t="s">
        <v>65</v>
      </c>
      <c r="F171" s="35" t="s">
        <v>6</v>
      </c>
      <c r="G171" s="35" t="s">
        <v>7</v>
      </c>
      <c r="H171" s="35" t="s">
        <v>8</v>
      </c>
      <c r="I171" s="35" t="s">
        <v>9</v>
      </c>
      <c r="J171" s="35" t="s">
        <v>66</v>
      </c>
      <c r="K171" s="16"/>
    </row>
    <row r="172" spans="1:11">
      <c r="A172" s="30"/>
      <c r="B172" s="36" t="s">
        <v>11</v>
      </c>
      <c r="C172" s="37">
        <v>320950281426.29999</v>
      </c>
      <c r="D172" s="78">
        <v>2300001101.4400024</v>
      </c>
      <c r="E172" s="37">
        <v>1945566840.25</v>
      </c>
      <c r="F172" s="37">
        <v>1945566840.25</v>
      </c>
      <c r="G172" s="38">
        <v>399411184.25670671</v>
      </c>
      <c r="H172" s="39">
        <v>156259274.41</v>
      </c>
      <c r="I172" s="39">
        <v>156259274.41</v>
      </c>
      <c r="J172" s="81">
        <v>338880890266.43323</v>
      </c>
      <c r="K172" s="10"/>
    </row>
    <row r="173" spans="1:11">
      <c r="A173" s="30"/>
      <c r="B173" s="36" t="s">
        <v>12</v>
      </c>
      <c r="C173" s="37">
        <v>6810867046.0500002</v>
      </c>
      <c r="D173" s="79"/>
      <c r="E173" s="37">
        <v>193069246.28</v>
      </c>
      <c r="F173" s="37">
        <v>193069246.28</v>
      </c>
      <c r="G173" s="38">
        <v>4789893.8800000064</v>
      </c>
      <c r="H173" s="39">
        <v>99984072.469999999</v>
      </c>
      <c r="I173" s="39">
        <v>99984072.469999999</v>
      </c>
      <c r="J173" s="82"/>
      <c r="K173" s="10"/>
    </row>
    <row r="174" spans="1:11">
      <c r="A174" s="30"/>
      <c r="B174" s="36" t="s">
        <v>13</v>
      </c>
      <c r="C174" s="37">
        <v>428930588.88999999</v>
      </c>
      <c r="D174" s="79"/>
      <c r="E174" s="37">
        <v>11238513.34</v>
      </c>
      <c r="F174" s="37">
        <v>11238513.34</v>
      </c>
      <c r="G174" s="38">
        <v>1129168.3500000001</v>
      </c>
      <c r="H174" s="39">
        <v>1724793.22</v>
      </c>
      <c r="I174" s="39">
        <v>1724793.22</v>
      </c>
      <c r="J174" s="82"/>
      <c r="K174" s="10"/>
    </row>
    <row r="175" spans="1:11">
      <c r="A175" s="30"/>
      <c r="B175" s="36" t="s">
        <v>14</v>
      </c>
      <c r="C175" s="40">
        <v>6885041804.2199993</v>
      </c>
      <c r="D175" s="80"/>
      <c r="E175" s="37">
        <v>36597684.920000002</v>
      </c>
      <c r="F175" s="37">
        <v>36597684.920000002</v>
      </c>
      <c r="G175" s="38">
        <v>7733290.7799999975</v>
      </c>
      <c r="H175" s="39">
        <v>9672307.8900000006</v>
      </c>
      <c r="I175" s="39">
        <v>9672307.8900000006</v>
      </c>
      <c r="J175" s="82"/>
      <c r="K175" s="10"/>
    </row>
    <row r="176" spans="1:11">
      <c r="A176" s="30"/>
      <c r="B176" s="36" t="s">
        <v>15</v>
      </c>
      <c r="C176" s="41">
        <v>335075120865.45996</v>
      </c>
      <c r="D176" s="41">
        <v>2300001101.4400024</v>
      </c>
      <c r="E176" s="41">
        <v>2186472284.79</v>
      </c>
      <c r="F176" s="41">
        <v>2186472284.79</v>
      </c>
      <c r="G176" s="41">
        <v>413063537.26670671</v>
      </c>
      <c r="H176" s="41">
        <v>267640447.99000001</v>
      </c>
      <c r="I176" s="41">
        <v>267640447.99000001</v>
      </c>
      <c r="J176" s="83"/>
      <c r="K176" s="10"/>
    </row>
    <row r="177" spans="1:11">
      <c r="A177" s="30"/>
      <c r="B177" s="10"/>
      <c r="C177" s="42"/>
      <c r="D177" s="42"/>
      <c r="E177" s="4"/>
      <c r="F177" s="4"/>
      <c r="G177" s="11"/>
      <c r="H177" s="4"/>
      <c r="I177" s="4"/>
      <c r="J177" s="4"/>
      <c r="K177" s="43"/>
    </row>
    <row r="178" spans="1:11">
      <c r="A178" s="33">
        <v>42767</v>
      </c>
      <c r="B178" s="34" t="s">
        <v>2</v>
      </c>
      <c r="C178" s="35" t="s">
        <v>66</v>
      </c>
      <c r="D178" s="35" t="s">
        <v>4</v>
      </c>
      <c r="E178" s="35" t="s">
        <v>67</v>
      </c>
      <c r="F178" s="35" t="s">
        <v>6</v>
      </c>
      <c r="G178" s="35" t="s">
        <v>7</v>
      </c>
      <c r="H178" s="35" t="s">
        <v>8</v>
      </c>
      <c r="I178" s="35" t="s">
        <v>9</v>
      </c>
      <c r="J178" s="35" t="s">
        <v>66</v>
      </c>
    </row>
    <row r="179" spans="1:11">
      <c r="A179" s="30"/>
      <c r="B179" s="36" t="s">
        <v>11</v>
      </c>
      <c r="C179" s="37">
        <v>324439482745.85999</v>
      </c>
      <c r="D179" s="78">
        <v>1314319735.24</v>
      </c>
      <c r="E179" s="37">
        <v>2350297687.52</v>
      </c>
      <c r="F179" s="37">
        <v>4295864527.7700005</v>
      </c>
      <c r="G179" s="38">
        <v>263508675.13438556</v>
      </c>
      <c r="H179" s="39">
        <v>158123940.59999999</v>
      </c>
      <c r="I179" s="39">
        <v>314383215.00999999</v>
      </c>
      <c r="J179" s="81">
        <v>342691773349.25507</v>
      </c>
    </row>
    <row r="180" spans="1:11">
      <c r="A180" s="30"/>
      <c r="B180" s="36" t="s">
        <v>12</v>
      </c>
      <c r="C180" s="37">
        <v>7043422972.9299994</v>
      </c>
      <c r="D180" s="79"/>
      <c r="E180" s="37">
        <v>592572848.05999994</v>
      </c>
      <c r="F180" s="37">
        <v>785642094.33999991</v>
      </c>
      <c r="G180" s="38">
        <v>4191475.8100000089</v>
      </c>
      <c r="H180" s="39">
        <v>82196682.650000006</v>
      </c>
      <c r="I180" s="39">
        <v>182180755.12</v>
      </c>
      <c r="J180" s="82"/>
    </row>
    <row r="181" spans="1:11">
      <c r="A181" s="30"/>
      <c r="B181" s="36" t="s">
        <v>13</v>
      </c>
      <c r="C181" s="37">
        <v>437685286.57999998</v>
      </c>
      <c r="D181" s="79"/>
      <c r="E181" s="37">
        <v>7558725.6799999997</v>
      </c>
      <c r="F181" s="37">
        <v>18797239.02</v>
      </c>
      <c r="G181" s="38">
        <v>570522.30000000005</v>
      </c>
      <c r="H181" s="39">
        <v>1953085.74</v>
      </c>
      <c r="I181" s="39">
        <v>3677878.96</v>
      </c>
      <c r="J181" s="82"/>
    </row>
    <row r="182" spans="1:11" ht="15" customHeight="1">
      <c r="A182" s="30"/>
      <c r="B182" s="36" t="s">
        <v>14</v>
      </c>
      <c r="C182" s="40">
        <v>6960299261.0599995</v>
      </c>
      <c r="D182" s="80"/>
      <c r="E182" s="37">
        <v>65630496.799999997</v>
      </c>
      <c r="F182" s="37">
        <v>102228181.72</v>
      </c>
      <c r="G182" s="38">
        <v>2741396.5805020183</v>
      </c>
      <c r="H182" s="39">
        <v>6210631.6600000001</v>
      </c>
      <c r="I182" s="39">
        <v>15882939.550000001</v>
      </c>
      <c r="J182" s="82"/>
    </row>
    <row r="183" spans="1:11">
      <c r="A183" s="30"/>
      <c r="B183" s="36" t="s">
        <v>15</v>
      </c>
      <c r="C183" s="41">
        <v>338880890266.42999</v>
      </c>
      <c r="D183" s="41">
        <v>1314319735.24</v>
      </c>
      <c r="E183" s="41">
        <v>3016059758.0599999</v>
      </c>
      <c r="F183" s="41">
        <v>5202532042.8500013</v>
      </c>
      <c r="G183" s="41">
        <v>271012069.82488757</v>
      </c>
      <c r="H183" s="41">
        <v>248484340.65000001</v>
      </c>
      <c r="I183" s="41">
        <v>516124788.63999999</v>
      </c>
      <c r="J183" s="83"/>
    </row>
    <row r="184" spans="1:11">
      <c r="D184" s="50"/>
      <c r="E184" s="51"/>
      <c r="F184" s="51"/>
      <c r="I184" s="51"/>
      <c r="J184" s="51"/>
    </row>
    <row r="185" spans="1:11">
      <c r="A185" s="33">
        <v>42795</v>
      </c>
      <c r="B185" s="34" t="s">
        <v>2</v>
      </c>
      <c r="C185" s="35" t="s">
        <v>66</v>
      </c>
      <c r="D185" s="35" t="s">
        <v>4</v>
      </c>
      <c r="E185" s="35" t="s">
        <v>68</v>
      </c>
      <c r="F185" s="35" t="s">
        <v>6</v>
      </c>
      <c r="G185" s="35" t="s">
        <v>7</v>
      </c>
      <c r="H185" s="35" t="s">
        <v>8</v>
      </c>
      <c r="I185" s="35" t="s">
        <v>9</v>
      </c>
      <c r="J185" s="35" t="s">
        <v>66</v>
      </c>
    </row>
    <row r="186" spans="1:11">
      <c r="A186" s="30"/>
      <c r="B186" s="36" t="s">
        <v>11</v>
      </c>
      <c r="C186" s="37">
        <v>327858468600.19</v>
      </c>
      <c r="D186" s="78">
        <v>1653543340.3800001</v>
      </c>
      <c r="E186" s="37">
        <v>3317217385.4099998</v>
      </c>
      <c r="F186" s="37">
        <v>7613081913.1800003</v>
      </c>
      <c r="G186" s="38">
        <v>368931456.2983104</v>
      </c>
      <c r="H186" s="39">
        <v>152505802.44999999</v>
      </c>
      <c r="I186" s="39">
        <v>466889017.45999998</v>
      </c>
      <c r="J186" s="81">
        <v>347107771291.51172</v>
      </c>
    </row>
    <row r="187" spans="1:11">
      <c r="A187" s="30"/>
      <c r="B187" s="36" t="s">
        <v>12</v>
      </c>
      <c r="C187" s="37">
        <v>7347087068.5500002</v>
      </c>
      <c r="D187" s="79"/>
      <c r="E187" s="37">
        <v>51245148.920000002</v>
      </c>
      <c r="F187" s="37">
        <v>836887243.25999987</v>
      </c>
      <c r="G187" s="38">
        <v>7861252.669999999</v>
      </c>
      <c r="H187" s="39">
        <v>116479161.8</v>
      </c>
      <c r="I187" s="39">
        <v>298659916.92000002</v>
      </c>
      <c r="J187" s="82"/>
    </row>
    <row r="188" spans="1:11">
      <c r="A188" s="30"/>
      <c r="B188" s="36" t="s">
        <v>13</v>
      </c>
      <c r="C188" s="37">
        <v>444659961.31</v>
      </c>
      <c r="D188" s="79"/>
      <c r="E188" s="37">
        <v>5167211.62</v>
      </c>
      <c r="F188" s="37">
        <v>23964450.640000001</v>
      </c>
      <c r="G188" s="38">
        <v>559389.07000000007</v>
      </c>
      <c r="H188" s="39">
        <v>2064960.97</v>
      </c>
      <c r="I188" s="39">
        <v>5742839.9299999997</v>
      </c>
      <c r="J188" s="82"/>
    </row>
    <row r="189" spans="1:11">
      <c r="A189" s="30"/>
      <c r="B189" s="36" t="s">
        <v>14</v>
      </c>
      <c r="C189" s="40">
        <v>7041557719.21</v>
      </c>
      <c r="D189" s="80"/>
      <c r="E189" s="37">
        <v>49914614.009999998</v>
      </c>
      <c r="F189" s="37">
        <v>152142795.72999999</v>
      </c>
      <c r="G189" s="38">
        <v>3869203.16</v>
      </c>
      <c r="H189" s="39">
        <v>8818531.6699999999</v>
      </c>
      <c r="I189" s="39">
        <v>24701471.219999999</v>
      </c>
      <c r="J189" s="82"/>
    </row>
    <row r="190" spans="1:11">
      <c r="A190" s="30"/>
      <c r="B190" s="36" t="s">
        <v>15</v>
      </c>
      <c r="C190" s="41">
        <v>342691773349.26001</v>
      </c>
      <c r="D190" s="41">
        <v>1653543340.3800001</v>
      </c>
      <c r="E190" s="41">
        <v>3423544359.96</v>
      </c>
      <c r="F190" s="41">
        <v>8626076402.8100014</v>
      </c>
      <c r="G190" s="41">
        <v>381221301.19831043</v>
      </c>
      <c r="H190" s="41">
        <v>279868456.89000005</v>
      </c>
      <c r="I190" s="41">
        <v>795993245.52999997</v>
      </c>
      <c r="J190" s="83"/>
    </row>
    <row r="191" spans="1:11">
      <c r="C191" s="47"/>
      <c r="D191" s="52"/>
      <c r="E191" s="51"/>
    </row>
    <row r="192" spans="1:11">
      <c r="A192" s="33">
        <v>42917</v>
      </c>
      <c r="B192" s="34" t="s">
        <v>2</v>
      </c>
      <c r="C192" s="35" t="s">
        <v>66</v>
      </c>
      <c r="D192" s="35" t="s">
        <v>4</v>
      </c>
      <c r="E192" s="35" t="s">
        <v>69</v>
      </c>
      <c r="F192" s="35" t="s">
        <v>6</v>
      </c>
      <c r="G192" s="35" t="s">
        <v>7</v>
      </c>
      <c r="H192" s="35" t="s">
        <v>8</v>
      </c>
      <c r="I192" s="35" t="s">
        <v>9</v>
      </c>
      <c r="J192" s="35" t="s">
        <v>66</v>
      </c>
    </row>
    <row r="193" spans="1:10">
      <c r="A193" s="30"/>
      <c r="B193" s="36" t="s">
        <v>11</v>
      </c>
      <c r="C193" s="37">
        <v>332132218485.57996</v>
      </c>
      <c r="D193" s="78">
        <v>1531926529.04</v>
      </c>
      <c r="E193" s="37">
        <v>1835650537.5999999</v>
      </c>
      <c r="F193" s="37">
        <v>9448732450.7800007</v>
      </c>
      <c r="G193" s="38">
        <v>246525656.61000001</v>
      </c>
      <c r="H193" s="39">
        <v>123939181.08</v>
      </c>
      <c r="I193" s="39">
        <v>590828198.53999996</v>
      </c>
      <c r="J193" s="81">
        <v>349700263819.31763</v>
      </c>
    </row>
    <row r="194" spans="1:10">
      <c r="A194" s="30"/>
      <c r="B194" s="36" t="s">
        <v>12</v>
      </c>
      <c r="C194" s="37">
        <v>7394669216.04</v>
      </c>
      <c r="D194" s="79"/>
      <c r="E194" s="37">
        <v>177384557.25999999</v>
      </c>
      <c r="F194" s="37">
        <v>1014271800.5199999</v>
      </c>
      <c r="G194" s="38">
        <v>545841760.18981993</v>
      </c>
      <c r="H194" s="39">
        <v>94959723.209999993</v>
      </c>
      <c r="I194" s="39">
        <v>393619640.13</v>
      </c>
      <c r="J194" s="82"/>
    </row>
    <row r="195" spans="1:10">
      <c r="A195" s="30"/>
      <c r="B195" s="36" t="s">
        <v>13</v>
      </c>
      <c r="C195" s="37">
        <v>447901226.82999998</v>
      </c>
      <c r="D195" s="79"/>
      <c r="E195" s="37">
        <v>7664081.4199999999</v>
      </c>
      <c r="F195" s="37">
        <v>31628532.060000002</v>
      </c>
      <c r="G195" s="38">
        <v>1417208.07</v>
      </c>
      <c r="H195" s="39">
        <v>1873630.07</v>
      </c>
      <c r="I195" s="39">
        <v>7616470</v>
      </c>
      <c r="J195" s="82"/>
    </row>
    <row r="196" spans="1:10">
      <c r="A196" s="30"/>
      <c r="B196" s="36" t="s">
        <v>14</v>
      </c>
      <c r="C196" s="40">
        <v>7132982363.0599995</v>
      </c>
      <c r="D196" s="80"/>
      <c r="E196" s="37">
        <v>69168213.900000006</v>
      </c>
      <c r="F196" s="37">
        <v>221311009.63</v>
      </c>
      <c r="G196" s="38">
        <v>5190261.3125087265</v>
      </c>
      <c r="H196" s="39">
        <v>9553970.8699999992</v>
      </c>
      <c r="I196" s="39">
        <v>34255442.089999996</v>
      </c>
      <c r="J196" s="82"/>
    </row>
    <row r="197" spans="1:10">
      <c r="A197" s="30"/>
      <c r="B197" s="36" t="s">
        <v>15</v>
      </c>
      <c r="C197" s="41">
        <v>347107771291.50995</v>
      </c>
      <c r="D197" s="41">
        <v>1531926529.04</v>
      </c>
      <c r="E197" s="41">
        <v>2089867390.1800001</v>
      </c>
      <c r="F197" s="41">
        <v>10715943792.99</v>
      </c>
      <c r="G197" s="41">
        <v>798974886.1823287</v>
      </c>
      <c r="H197" s="41">
        <v>230326505.22999999</v>
      </c>
      <c r="I197" s="41">
        <v>1026319750.76</v>
      </c>
      <c r="J197" s="83"/>
    </row>
    <row r="198" spans="1:10">
      <c r="C198" s="51"/>
      <c r="D198" s="51"/>
      <c r="E198" s="51"/>
    </row>
    <row r="199" spans="1:10">
      <c r="A199" s="33">
        <v>42856</v>
      </c>
      <c r="B199" s="34" t="s">
        <v>2</v>
      </c>
      <c r="C199" s="35" t="s">
        <v>66</v>
      </c>
      <c r="D199" s="35" t="s">
        <v>4</v>
      </c>
      <c r="E199" s="35" t="s">
        <v>70</v>
      </c>
      <c r="F199" s="35" t="s">
        <v>6</v>
      </c>
      <c r="G199" s="35" t="s">
        <v>7</v>
      </c>
      <c r="H199" s="35" t="s">
        <v>8</v>
      </c>
      <c r="I199" s="35" t="s">
        <v>9</v>
      </c>
      <c r="J199" s="35" t="s">
        <v>66</v>
      </c>
    </row>
    <row r="200" spans="1:10">
      <c r="A200" s="30"/>
      <c r="B200" s="36" t="s">
        <v>11</v>
      </c>
      <c r="C200" s="37">
        <v>335199857713.02002</v>
      </c>
      <c r="D200" s="78">
        <v>870694517.14900005</v>
      </c>
      <c r="E200" s="37">
        <v>1673068689.29</v>
      </c>
      <c r="F200" s="37">
        <v>11121801140.07</v>
      </c>
      <c r="G200" s="38">
        <v>282248750.65699184</v>
      </c>
      <c r="H200" s="39">
        <v>166034380.66</v>
      </c>
      <c r="I200" s="39">
        <v>756862579.19999993</v>
      </c>
      <c r="J200" s="81">
        <v>351479010604.24207</v>
      </c>
    </row>
    <row r="201" spans="1:10">
      <c r="A201" s="30"/>
      <c r="B201" s="36" t="s">
        <v>12</v>
      </c>
      <c r="C201" s="37">
        <v>6779123938.4499998</v>
      </c>
      <c r="D201" s="79"/>
      <c r="E201" s="37">
        <v>2859235.13</v>
      </c>
      <c r="F201" s="37">
        <v>1017131035.6499999</v>
      </c>
      <c r="G201" s="38">
        <v>301487096.10001147</v>
      </c>
      <c r="H201" s="39">
        <v>87435512.519999996</v>
      </c>
      <c r="I201" s="39">
        <v>481055152.64999998</v>
      </c>
      <c r="J201" s="82"/>
    </row>
    <row r="202" spans="1:10">
      <c r="A202" s="30"/>
      <c r="B202" s="36" t="s">
        <v>13</v>
      </c>
      <c r="C202" s="37">
        <v>455329794.86999995</v>
      </c>
      <c r="D202" s="79"/>
      <c r="E202" s="37">
        <v>5986574.9400000004</v>
      </c>
      <c r="F202" s="37">
        <v>37615107</v>
      </c>
      <c r="G202" s="38">
        <v>427810.19000000006</v>
      </c>
      <c r="H202" s="39">
        <v>1699888.54</v>
      </c>
      <c r="I202" s="39">
        <v>9316358.5399999991</v>
      </c>
      <c r="J202" s="82"/>
    </row>
    <row r="203" spans="1:10">
      <c r="A203" s="30"/>
      <c r="B203" s="36" t="s">
        <v>14</v>
      </c>
      <c r="C203" s="40">
        <v>7265952372.9799995</v>
      </c>
      <c r="D203" s="80"/>
      <c r="E203" s="37">
        <v>89972786.790000007</v>
      </c>
      <c r="F203" s="37">
        <v>311283796.42000002</v>
      </c>
      <c r="G203" s="38">
        <v>6391030.2099999962</v>
      </c>
      <c r="H203" s="39">
        <v>18110549.5</v>
      </c>
      <c r="I203" s="39">
        <v>52365991.589999996</v>
      </c>
      <c r="J203" s="82"/>
    </row>
    <row r="204" spans="1:10">
      <c r="A204" s="30"/>
      <c r="B204" s="36" t="s">
        <v>15</v>
      </c>
      <c r="C204" s="41">
        <v>349700263819.32001</v>
      </c>
      <c r="D204" s="41">
        <v>870694517.14900005</v>
      </c>
      <c r="E204" s="41">
        <v>1771887286.1500001</v>
      </c>
      <c r="F204" s="41">
        <v>12487831079.139999</v>
      </c>
      <c r="G204" s="41">
        <v>590554687.1570034</v>
      </c>
      <c r="H204" s="41">
        <v>273280331.22000003</v>
      </c>
      <c r="I204" s="41">
        <v>1299600081.9799998</v>
      </c>
      <c r="J204" s="83"/>
    </row>
    <row r="206" spans="1:10">
      <c r="A206" s="33">
        <v>42887</v>
      </c>
      <c r="B206" s="34" t="s">
        <v>2</v>
      </c>
      <c r="C206" s="35" t="s">
        <v>66</v>
      </c>
      <c r="D206" s="35" t="s">
        <v>4</v>
      </c>
      <c r="E206" s="35" t="s">
        <v>71</v>
      </c>
      <c r="F206" s="35" t="s">
        <v>6</v>
      </c>
      <c r="G206" s="35" t="s">
        <v>7</v>
      </c>
      <c r="H206" s="35" t="s">
        <v>8</v>
      </c>
      <c r="I206" s="35" t="s">
        <v>9</v>
      </c>
      <c r="J206" s="35" t="s">
        <v>66</v>
      </c>
    </row>
    <row r="207" spans="1:10">
      <c r="A207" s="30"/>
      <c r="B207" s="36" t="s">
        <v>11</v>
      </c>
      <c r="C207" s="37">
        <v>337130651520.14001</v>
      </c>
      <c r="D207" s="78">
        <v>1478036503.6099854</v>
      </c>
      <c r="E207" s="37">
        <v>1959566829.3</v>
      </c>
      <c r="F207" s="37">
        <v>13081367969.369999</v>
      </c>
      <c r="G207" s="38">
        <v>163284028.28</v>
      </c>
      <c r="H207" s="39">
        <v>119675041.65000001</v>
      </c>
      <c r="I207" s="39">
        <v>876537620.8499999</v>
      </c>
      <c r="J207" s="81">
        <v>354613679895.79999</v>
      </c>
    </row>
    <row r="208" spans="1:10">
      <c r="A208" s="30"/>
      <c r="B208" s="36" t="s">
        <v>12</v>
      </c>
      <c r="C208" s="37">
        <v>6560510730.2000008</v>
      </c>
      <c r="D208" s="79"/>
      <c r="E208" s="37">
        <v>1954140.76</v>
      </c>
      <c r="F208" s="37">
        <v>1019085176.4099998</v>
      </c>
      <c r="G208" s="38">
        <v>6516411.3899999978</v>
      </c>
      <c r="H208" s="39">
        <v>52904078.93</v>
      </c>
      <c r="I208" s="39">
        <v>533959231.57999998</v>
      </c>
      <c r="J208" s="82"/>
    </row>
    <row r="209" spans="1:10">
      <c r="A209" s="30"/>
      <c r="B209" s="36" t="s">
        <v>13</v>
      </c>
      <c r="C209" s="37">
        <v>461159628.99000001</v>
      </c>
      <c r="D209" s="79"/>
      <c r="E209" s="37">
        <v>6410482.5199999996</v>
      </c>
      <c r="F209" s="37">
        <v>44025589.519999996</v>
      </c>
      <c r="G209" s="38">
        <v>1060757.3699999999</v>
      </c>
      <c r="H209" s="39">
        <v>2409906.5299999998</v>
      </c>
      <c r="I209" s="39">
        <v>11726265.069999998</v>
      </c>
      <c r="J209" s="82"/>
    </row>
    <row r="210" spans="1:10">
      <c r="A210" s="30"/>
      <c r="B210" s="36" t="s">
        <v>14</v>
      </c>
      <c r="C210" s="40">
        <v>7326688724.9099998</v>
      </c>
      <c r="D210" s="80"/>
      <c r="E210" s="37">
        <v>56176436.899999999</v>
      </c>
      <c r="F210" s="37">
        <v>367460233.31999999</v>
      </c>
      <c r="G210" s="38">
        <v>9488091.7699999996</v>
      </c>
      <c r="H210" s="39">
        <v>12136785.609999999</v>
      </c>
      <c r="I210" s="39">
        <v>64502777.199999996</v>
      </c>
      <c r="J210" s="82"/>
    </row>
    <row r="211" spans="1:10">
      <c r="A211" s="30"/>
      <c r="B211" s="36" t="s">
        <v>15</v>
      </c>
      <c r="C211" s="41">
        <v>351479010604.23999</v>
      </c>
      <c r="D211" s="41">
        <v>1478036503.6099854</v>
      </c>
      <c r="E211" s="41">
        <v>2024107889.48</v>
      </c>
      <c r="F211" s="41">
        <v>14511938968.619999</v>
      </c>
      <c r="G211" s="41">
        <v>180349288.81</v>
      </c>
      <c r="H211" s="41">
        <v>187125812.72000003</v>
      </c>
      <c r="I211" s="41">
        <v>1486725894.6999998</v>
      </c>
      <c r="J211" s="83"/>
    </row>
    <row r="213" spans="1:10">
      <c r="A213" s="33">
        <v>42917</v>
      </c>
      <c r="B213" s="34" t="s">
        <v>2</v>
      </c>
      <c r="C213" s="35" t="s">
        <v>66</v>
      </c>
      <c r="D213" s="35" t="s">
        <v>4</v>
      </c>
      <c r="E213" s="35" t="s">
        <v>72</v>
      </c>
      <c r="F213" s="35" t="s">
        <v>6</v>
      </c>
      <c r="G213" s="35" t="s">
        <v>7</v>
      </c>
      <c r="H213" s="35" t="s">
        <v>8</v>
      </c>
      <c r="I213" s="35" t="s">
        <v>9</v>
      </c>
      <c r="J213" s="35" t="s">
        <v>66</v>
      </c>
    </row>
    <row r="214" spans="1:10">
      <c r="A214" s="30"/>
      <c r="B214" s="36" t="s">
        <v>11</v>
      </c>
      <c r="C214" s="37">
        <v>340164392354.33002</v>
      </c>
      <c r="D214" s="78">
        <v>1953504811.3199999</v>
      </c>
      <c r="E214" s="37">
        <v>1060225062.12</v>
      </c>
      <c r="F214" s="37">
        <v>14141593031.49</v>
      </c>
      <c r="G214" s="38">
        <v>244031381.414</v>
      </c>
      <c r="H214" s="39">
        <v>144206927.354</v>
      </c>
      <c r="I214" s="39">
        <v>1020744548.2039999</v>
      </c>
      <c r="J214" s="81">
        <v>357604001265.16907</v>
      </c>
    </row>
    <row r="215" spans="1:10">
      <c r="A215" s="30"/>
      <c r="B215" s="36" t="s">
        <v>12</v>
      </c>
      <c r="C215" s="37">
        <v>6574597755.8999996</v>
      </c>
      <c r="D215" s="79"/>
      <c r="E215" s="37">
        <v>464789735.74000001</v>
      </c>
      <c r="F215" s="37">
        <v>1483874912.1499999</v>
      </c>
      <c r="G215" s="38">
        <v>21444781.030000001</v>
      </c>
      <c r="H215" s="39">
        <v>89731035.890000001</v>
      </c>
      <c r="I215" s="39">
        <v>623690267.47000003</v>
      </c>
      <c r="J215" s="82"/>
    </row>
    <row r="216" spans="1:10">
      <c r="A216" s="30"/>
      <c r="B216" s="36" t="s">
        <v>13</v>
      </c>
      <c r="C216" s="37">
        <v>466809588.05000007</v>
      </c>
      <c r="D216" s="79"/>
      <c r="E216" s="37">
        <v>13926305.43</v>
      </c>
      <c r="F216" s="37">
        <v>57951894.949999996</v>
      </c>
      <c r="G216" s="38">
        <v>2253060.11</v>
      </c>
      <c r="H216" s="39">
        <v>3332964.28</v>
      </c>
      <c r="I216" s="39">
        <v>15059229.349999998</v>
      </c>
      <c r="J216" s="82"/>
    </row>
    <row r="217" spans="1:10">
      <c r="A217" s="30"/>
      <c r="B217" s="36" t="s">
        <v>14</v>
      </c>
      <c r="C217" s="40">
        <v>7407880197.5200005</v>
      </c>
      <c r="D217" s="80"/>
      <c r="E217" s="37">
        <v>26348730.550000001</v>
      </c>
      <c r="F217" s="37">
        <v>393808963.87</v>
      </c>
      <c r="G217" s="38">
        <v>13786742.619999999</v>
      </c>
      <c r="H217" s="39">
        <v>9686383.0930000003</v>
      </c>
      <c r="I217" s="39">
        <v>74189160.292999998</v>
      </c>
      <c r="J217" s="82"/>
    </row>
    <row r="218" spans="1:10">
      <c r="A218" s="30"/>
      <c r="B218" s="36" t="s">
        <v>15</v>
      </c>
      <c r="C218" s="41">
        <v>354613679895.80005</v>
      </c>
      <c r="D218" s="41">
        <v>1953504811.3199999</v>
      </c>
      <c r="E218" s="41">
        <v>1565289833.8400002</v>
      </c>
      <c r="F218" s="41">
        <v>16077228802.460001</v>
      </c>
      <c r="G218" s="41">
        <v>281515965.17400002</v>
      </c>
      <c r="H218" s="41">
        <v>246957310.61700001</v>
      </c>
      <c r="I218" s="41">
        <v>1733683205.3169997</v>
      </c>
      <c r="J218" s="83"/>
    </row>
    <row r="220" spans="1:10">
      <c r="A220" s="33">
        <v>42948</v>
      </c>
      <c r="B220" s="34" t="s">
        <v>2</v>
      </c>
      <c r="C220" s="35" t="s">
        <v>66</v>
      </c>
      <c r="D220" s="35" t="s">
        <v>4</v>
      </c>
      <c r="E220" s="35" t="s">
        <v>73</v>
      </c>
      <c r="F220" s="35" t="s">
        <v>6</v>
      </c>
      <c r="G220" s="35" t="s">
        <v>7</v>
      </c>
      <c r="H220" s="35" t="s">
        <v>8</v>
      </c>
      <c r="I220" s="35" t="s">
        <v>9</v>
      </c>
      <c r="J220" s="35" t="s">
        <v>66</v>
      </c>
    </row>
    <row r="221" spans="1:10">
      <c r="A221" s="30"/>
      <c r="B221" s="36" t="s">
        <v>11</v>
      </c>
      <c r="C221" s="37">
        <v>342750352491.63</v>
      </c>
      <c r="D221" s="78">
        <v>1233775070.1400146</v>
      </c>
      <c r="E221" s="37">
        <v>1251872543.01</v>
      </c>
      <c r="F221" s="37">
        <v>15393465574.5</v>
      </c>
      <c r="G221" s="38">
        <v>869443225.03999996</v>
      </c>
      <c r="H221" s="39">
        <v>748555355.54999995</v>
      </c>
      <c r="I221" s="39">
        <v>1769299903.7539997</v>
      </c>
      <c r="J221" s="81">
        <v>357922333317.84998</v>
      </c>
    </row>
    <row r="222" spans="1:10">
      <c r="A222" s="30"/>
      <c r="B222" s="36" t="s">
        <v>12</v>
      </c>
      <c r="C222" s="37">
        <v>6921296412.7099991</v>
      </c>
      <c r="D222" s="79"/>
      <c r="E222" s="37">
        <v>3827569.68</v>
      </c>
      <c r="F222" s="37">
        <v>1487702481.8299999</v>
      </c>
      <c r="G222" s="38">
        <v>192348645.74000001</v>
      </c>
      <c r="H222" s="39">
        <v>271440124.97000003</v>
      </c>
      <c r="I222" s="39">
        <v>895130392.44000006</v>
      </c>
      <c r="J222" s="82"/>
    </row>
    <row r="223" spans="1:10">
      <c r="A223" s="30"/>
      <c r="B223" s="36" t="s">
        <v>13</v>
      </c>
      <c r="C223" s="37">
        <v>481888311.10000002</v>
      </c>
      <c r="D223" s="79"/>
      <c r="E223" s="37">
        <v>42420290.270000003</v>
      </c>
      <c r="F223" s="37">
        <v>100372185.22</v>
      </c>
      <c r="G223" s="38">
        <v>21733607.710000008</v>
      </c>
      <c r="H223" s="39">
        <v>29917575.109999999</v>
      </c>
      <c r="I223" s="39">
        <v>44976804.459999993</v>
      </c>
      <c r="J223" s="82"/>
    </row>
    <row r="224" spans="1:10">
      <c r="A224" s="30"/>
      <c r="B224" s="36" t="s">
        <v>14</v>
      </c>
      <c r="C224" s="40">
        <v>7450464049.7299995</v>
      </c>
      <c r="D224" s="80"/>
      <c r="E224" s="37">
        <v>49597089.700000003</v>
      </c>
      <c r="F224" s="37">
        <v>443406053.56999999</v>
      </c>
      <c r="G224" s="38">
        <v>53786024.580000021</v>
      </c>
      <c r="H224" s="39">
        <v>75935951.420000002</v>
      </c>
      <c r="I224" s="39">
        <v>150125111.713</v>
      </c>
      <c r="J224" s="82"/>
    </row>
    <row r="225" spans="1:10">
      <c r="A225" s="30"/>
      <c r="B225" s="36" t="s">
        <v>15</v>
      </c>
      <c r="C225" s="41">
        <v>357604001265.16998</v>
      </c>
      <c r="D225" s="41">
        <v>1233775070.1400146</v>
      </c>
      <c r="E225" s="41">
        <v>1347717492.6600001</v>
      </c>
      <c r="F225" s="41">
        <v>17424946295.120003</v>
      </c>
      <c r="G225" s="41">
        <v>1137311503.0699999</v>
      </c>
      <c r="H225" s="41">
        <v>1125849007.05</v>
      </c>
      <c r="I225" s="41">
        <v>2859532212.3669996</v>
      </c>
      <c r="J225" s="83"/>
    </row>
    <row r="227" spans="1:10">
      <c r="A227" s="33">
        <v>42979</v>
      </c>
      <c r="B227" s="34" t="s">
        <v>2</v>
      </c>
      <c r="C227" s="35" t="s">
        <v>66</v>
      </c>
      <c r="D227" s="35" t="s">
        <v>4</v>
      </c>
      <c r="E227" s="35" t="s">
        <v>74</v>
      </c>
      <c r="F227" s="35" t="s">
        <v>6</v>
      </c>
      <c r="G227" s="35" t="s">
        <v>7</v>
      </c>
      <c r="H227" s="35" t="s">
        <v>8</v>
      </c>
      <c r="I227" s="35" t="s">
        <v>9</v>
      </c>
      <c r="J227" s="35" t="s">
        <v>66</v>
      </c>
    </row>
    <row r="228" spans="1:10">
      <c r="A228" s="30"/>
      <c r="B228" s="36" t="s">
        <v>11</v>
      </c>
      <c r="C228" s="37">
        <v>343448987955.02002</v>
      </c>
      <c r="D228" s="78">
        <v>1689556424.750061</v>
      </c>
      <c r="E228" s="39">
        <v>1607562991.47</v>
      </c>
      <c r="F228" s="37">
        <v>17001028565.969999</v>
      </c>
      <c r="G228" s="38">
        <v>885572478.51002097</v>
      </c>
      <c r="H228" s="39">
        <v>183798376.36000001</v>
      </c>
      <c r="I228" s="39">
        <v>1953098280.1139998</v>
      </c>
      <c r="J228" s="81">
        <v>359800223193.62006</v>
      </c>
    </row>
    <row r="229" spans="1:10">
      <c r="A229" s="30"/>
      <c r="B229" s="36" t="s">
        <v>12</v>
      </c>
      <c r="C229" s="37">
        <v>6528284783.2399998</v>
      </c>
      <c r="D229" s="79"/>
      <c r="E229" s="39">
        <v>1499706.16</v>
      </c>
      <c r="F229" s="37">
        <v>1489202187.99</v>
      </c>
      <c r="G229" s="38">
        <v>321142689.03001165</v>
      </c>
      <c r="H229" s="39">
        <v>78604454.950000003</v>
      </c>
      <c r="I229" s="39">
        <v>973734847.3900001</v>
      </c>
      <c r="J229" s="82"/>
    </row>
    <row r="230" spans="1:10">
      <c r="A230" s="30"/>
      <c r="B230" s="36" t="s">
        <v>13</v>
      </c>
      <c r="C230" s="37">
        <v>496030004.52000004</v>
      </c>
      <c r="D230" s="79"/>
      <c r="E230" s="39">
        <v>3933510.57</v>
      </c>
      <c r="F230" s="37">
        <v>104305695.78999999</v>
      </c>
      <c r="G230" s="38">
        <v>1716533.8000000003</v>
      </c>
      <c r="H230" s="39">
        <v>3977350.25</v>
      </c>
      <c r="I230" s="39">
        <v>48954154.709999993</v>
      </c>
      <c r="J230" s="82"/>
    </row>
    <row r="231" spans="1:10">
      <c r="A231" s="30"/>
      <c r="B231" s="36" t="s">
        <v>14</v>
      </c>
      <c r="C231" s="40">
        <v>7449030575.0700006</v>
      </c>
      <c r="D231" s="80"/>
      <c r="E231" s="37">
        <v>73717512.849999994</v>
      </c>
      <c r="F231" s="37">
        <v>517123566.41999996</v>
      </c>
      <c r="G231" s="38">
        <v>6246176.3500000006</v>
      </c>
      <c r="H231" s="39">
        <v>17322210.780000001</v>
      </c>
      <c r="I231" s="39">
        <v>167447322.493</v>
      </c>
      <c r="J231" s="82"/>
    </row>
    <row r="232" spans="1:10">
      <c r="A232" s="30"/>
      <c r="B232" s="36" t="s">
        <v>15</v>
      </c>
      <c r="C232" s="41">
        <v>357922333317.85004</v>
      </c>
      <c r="D232" s="41">
        <v>1689556424.750061</v>
      </c>
      <c r="E232" s="41">
        <v>1686713721.05</v>
      </c>
      <c r="F232" s="41">
        <v>19111660016.169998</v>
      </c>
      <c r="G232" s="41">
        <v>1214677877.6900325</v>
      </c>
      <c r="H232" s="41">
        <v>283702392.34000003</v>
      </c>
      <c r="I232" s="41">
        <v>3143234604.7069998</v>
      </c>
      <c r="J232" s="83"/>
    </row>
    <row r="234" spans="1:10" ht="9.75" customHeight="1">
      <c r="A234" s="33">
        <v>43009</v>
      </c>
      <c r="B234" s="34" t="s">
        <v>2</v>
      </c>
      <c r="C234" s="35" t="s">
        <v>66</v>
      </c>
      <c r="D234" s="35" t="s">
        <v>4</v>
      </c>
      <c r="E234" s="35" t="s">
        <v>75</v>
      </c>
      <c r="F234" s="35" t="s">
        <v>6</v>
      </c>
      <c r="G234" s="35" t="s">
        <v>7</v>
      </c>
      <c r="H234" s="35" t="s">
        <v>8</v>
      </c>
      <c r="I234" s="35" t="s">
        <v>9</v>
      </c>
      <c r="J234" s="35" t="s">
        <v>66</v>
      </c>
    </row>
    <row r="235" spans="1:10">
      <c r="A235" s="30"/>
      <c r="B235" s="36" t="s">
        <v>11</v>
      </c>
      <c r="C235" s="37">
        <v>345569740139.90997</v>
      </c>
      <c r="D235" s="78">
        <v>1677732742.8699951</v>
      </c>
      <c r="E235" s="37">
        <v>3500465292.6599998</v>
      </c>
      <c r="F235" s="37">
        <v>20501493858.629997</v>
      </c>
      <c r="G235" s="38">
        <v>293457378.29000002</v>
      </c>
      <c r="H235" s="39">
        <v>176175633.62</v>
      </c>
      <c r="I235" s="39">
        <v>2129273913.7339997</v>
      </c>
      <c r="J235" s="81">
        <v>364882742220.81995</v>
      </c>
    </row>
    <row r="236" spans="1:10">
      <c r="A236" s="30"/>
      <c r="B236" s="36" t="s">
        <v>12</v>
      </c>
      <c r="C236" s="37">
        <v>6201774557.1300001</v>
      </c>
      <c r="D236" s="79"/>
      <c r="E236" s="37">
        <v>13771876.220000001</v>
      </c>
      <c r="F236" s="37">
        <v>1502974064.21</v>
      </c>
      <c r="G236" s="38">
        <v>31516950.829999998</v>
      </c>
      <c r="H236" s="39">
        <v>69351276.590000004</v>
      </c>
      <c r="I236" s="39">
        <v>1043086123.9800001</v>
      </c>
      <c r="J236" s="82"/>
    </row>
    <row r="237" spans="1:10">
      <c r="A237" s="30"/>
      <c r="B237" s="36" t="s">
        <v>13</v>
      </c>
      <c r="C237" s="37">
        <v>498899017.41999996</v>
      </c>
      <c r="D237" s="79"/>
      <c r="E237" s="37">
        <v>9660461.6600000001</v>
      </c>
      <c r="F237" s="37">
        <v>113966157.44999999</v>
      </c>
      <c r="G237" s="38">
        <v>623617.14</v>
      </c>
      <c r="H237" s="39">
        <v>4068194.43</v>
      </c>
      <c r="I237" s="39">
        <v>53022349.139999993</v>
      </c>
      <c r="J237" s="82"/>
    </row>
    <row r="238" spans="1:10">
      <c r="A238" s="30"/>
      <c r="B238" s="36" t="s">
        <v>14</v>
      </c>
      <c r="C238" s="40">
        <v>7529809479.1600008</v>
      </c>
      <c r="D238" s="80"/>
      <c r="E238" s="37">
        <v>474493168.02999878</v>
      </c>
      <c r="F238" s="37">
        <v>991616734.44999874</v>
      </c>
      <c r="G238" s="38">
        <v>8853995.7299999986</v>
      </c>
      <c r="H238" s="39">
        <v>9557467.6099999994</v>
      </c>
      <c r="I238" s="39">
        <v>177004790.10299999</v>
      </c>
      <c r="J238" s="82"/>
    </row>
    <row r="239" spans="1:10">
      <c r="A239" s="30"/>
      <c r="B239" s="36" t="s">
        <v>15</v>
      </c>
      <c r="C239" s="41">
        <v>359800223193.61993</v>
      </c>
      <c r="D239" s="41">
        <v>1677732742.8699951</v>
      </c>
      <c r="E239" s="41">
        <v>3998390798.5699983</v>
      </c>
      <c r="F239" s="41">
        <v>23110050814.739994</v>
      </c>
      <c r="G239" s="41">
        <v>334451941.99000001</v>
      </c>
      <c r="H239" s="41">
        <v>259152572.25</v>
      </c>
      <c r="I239" s="41">
        <v>3402387176.9569998</v>
      </c>
      <c r="J239" s="83"/>
    </row>
    <row r="240" spans="1:10">
      <c r="G240" s="47"/>
    </row>
    <row r="241" spans="1:11">
      <c r="A241" s="33">
        <v>43040</v>
      </c>
      <c r="B241" s="34" t="s">
        <v>2</v>
      </c>
      <c r="C241" s="35" t="s">
        <v>66</v>
      </c>
      <c r="D241" s="35" t="s">
        <v>4</v>
      </c>
      <c r="E241" s="35" t="s">
        <v>76</v>
      </c>
      <c r="F241" s="35" t="s">
        <v>6</v>
      </c>
      <c r="G241" s="35" t="s">
        <v>7</v>
      </c>
      <c r="H241" s="35" t="s">
        <v>8</v>
      </c>
      <c r="I241" s="35" t="s">
        <v>9</v>
      </c>
      <c r="J241" s="35" t="s">
        <v>66</v>
      </c>
    </row>
    <row r="242" spans="1:11">
      <c r="A242" s="30"/>
      <c r="B242" s="36" t="s">
        <v>11</v>
      </c>
      <c r="C242" s="37">
        <v>350164469669.37</v>
      </c>
      <c r="D242" s="78">
        <v>1797267608.7799683</v>
      </c>
      <c r="E242" s="37">
        <v>2417041715.2399998</v>
      </c>
      <c r="F242" s="37">
        <v>22918535573.869995</v>
      </c>
      <c r="G242" s="38">
        <v>524505846.33003879</v>
      </c>
      <c r="H242" s="39">
        <v>164701958.75</v>
      </c>
      <c r="I242" s="39">
        <v>2293975872.4839997</v>
      </c>
      <c r="J242" s="81">
        <v>368384870233.0799</v>
      </c>
    </row>
    <row r="243" spans="1:11">
      <c r="A243" s="30"/>
      <c r="B243" s="36" t="s">
        <v>12</v>
      </c>
      <c r="C243" s="37">
        <v>6192889952.6700001</v>
      </c>
      <c r="D243" s="79"/>
      <c r="E243" s="37">
        <v>28430581.420000002</v>
      </c>
      <c r="F243" s="37">
        <v>1531404645.6300001</v>
      </c>
      <c r="G243" s="38">
        <v>10400102.259999987</v>
      </c>
      <c r="H243" s="39">
        <v>63205723.270000003</v>
      </c>
      <c r="I243" s="39">
        <v>1106291847.2500002</v>
      </c>
      <c r="J243" s="82"/>
    </row>
    <row r="244" spans="1:11">
      <c r="A244" s="30"/>
      <c r="B244" s="36" t="s">
        <v>13</v>
      </c>
      <c r="C244" s="37">
        <v>504668793.5</v>
      </c>
      <c r="D244" s="79"/>
      <c r="E244" s="37">
        <v>4836070.49</v>
      </c>
      <c r="F244" s="37">
        <v>118802227.93999998</v>
      </c>
      <c r="G244" s="38">
        <v>8877979.2599999998</v>
      </c>
      <c r="H244" s="39">
        <v>4067222.01</v>
      </c>
      <c r="I244" s="39">
        <v>57089571.149999991</v>
      </c>
      <c r="J244" s="82"/>
    </row>
    <row r="245" spans="1:11">
      <c r="A245" s="30"/>
      <c r="B245" s="36" t="s">
        <v>14</v>
      </c>
      <c r="C245" s="40">
        <v>8020713805.2799959</v>
      </c>
      <c r="D245" s="80"/>
      <c r="E245" s="37">
        <v>70621277.25</v>
      </c>
      <c r="F245" s="37">
        <v>1062238011.6999987</v>
      </c>
      <c r="G245" s="38">
        <v>30837801.210000008</v>
      </c>
      <c r="H245" s="39">
        <v>9472607.8300000001</v>
      </c>
      <c r="I245" s="39">
        <v>186477397.933</v>
      </c>
      <c r="J245" s="82"/>
    </row>
    <row r="246" spans="1:11">
      <c r="A246" s="30"/>
      <c r="B246" s="36" t="s">
        <v>15</v>
      </c>
      <c r="C246" s="41">
        <v>364882742220.81995</v>
      </c>
      <c r="D246" s="41">
        <v>1797267608.7799683</v>
      </c>
      <c r="E246" s="41">
        <v>2520929644.3999996</v>
      </c>
      <c r="F246" s="41">
        <v>25630980459.139992</v>
      </c>
      <c r="G246" s="41">
        <v>574621729.06003881</v>
      </c>
      <c r="H246" s="41">
        <v>241447511.86000001</v>
      </c>
      <c r="I246" s="41">
        <v>3643834688.8170004</v>
      </c>
      <c r="J246" s="83"/>
    </row>
    <row r="247" spans="1:11">
      <c r="G247" s="53"/>
    </row>
    <row r="248" spans="1:11">
      <c r="A248" s="33">
        <v>43070</v>
      </c>
      <c r="B248" s="34" t="s">
        <v>2</v>
      </c>
      <c r="C248" s="35" t="s">
        <v>66</v>
      </c>
      <c r="D248" s="35" t="s">
        <v>4</v>
      </c>
      <c r="E248" s="35" t="s">
        <v>77</v>
      </c>
      <c r="F248" s="35" t="s">
        <v>6</v>
      </c>
      <c r="G248" s="35" t="s">
        <v>7</v>
      </c>
      <c r="H248" s="35" t="s">
        <v>8</v>
      </c>
      <c r="I248" s="35" t="s">
        <v>9</v>
      </c>
      <c r="J248" s="35" t="s">
        <v>66</v>
      </c>
    </row>
    <row r="249" spans="1:11">
      <c r="A249" s="30"/>
      <c r="B249" s="36" t="s">
        <v>11</v>
      </c>
      <c r="C249" s="37">
        <v>353017923050.81</v>
      </c>
      <c r="D249" s="78">
        <v>143483128.75994873</v>
      </c>
      <c r="E249" s="37">
        <v>1590474421.9200001</v>
      </c>
      <c r="F249" s="37">
        <v>24509009995.789993</v>
      </c>
      <c r="G249" s="38">
        <v>267274432.04050562</v>
      </c>
      <c r="H249" s="39">
        <v>189869444.24000001</v>
      </c>
      <c r="I249" s="39">
        <v>2483845316.724</v>
      </c>
      <c r="J249" s="81">
        <v>369843753369.90948</v>
      </c>
    </row>
    <row r="250" spans="1:11">
      <c r="A250" s="30"/>
      <c r="B250" s="36" t="s">
        <v>12</v>
      </c>
      <c r="C250" s="37">
        <v>6159352276.2700005</v>
      </c>
      <c r="D250" s="79"/>
      <c r="E250" s="37">
        <v>81724451.739999995</v>
      </c>
      <c r="F250" s="37">
        <v>1613129097.3700001</v>
      </c>
      <c r="G250" s="38">
        <v>8625757.2200000342</v>
      </c>
      <c r="H250" s="39">
        <v>67220699.400000006</v>
      </c>
      <c r="I250" s="39">
        <v>1173512546.6500003</v>
      </c>
      <c r="J250" s="82"/>
    </row>
    <row r="251" spans="1:11">
      <c r="A251" s="30"/>
      <c r="B251" s="36" t="s">
        <v>13</v>
      </c>
      <c r="C251" s="37">
        <v>508280539.10000002</v>
      </c>
      <c r="D251" s="79"/>
      <c r="E251" s="37">
        <v>11236782.619999999</v>
      </c>
      <c r="F251" s="37">
        <v>130039010.55999999</v>
      </c>
      <c r="G251" s="38">
        <v>1874671.3199999998</v>
      </c>
      <c r="H251" s="39">
        <v>2845506.2</v>
      </c>
      <c r="I251" s="39">
        <v>59935077.349999994</v>
      </c>
      <c r="J251" s="82"/>
    </row>
    <row r="252" spans="1:11">
      <c r="A252" s="30"/>
      <c r="B252" s="36" t="s">
        <v>14</v>
      </c>
      <c r="C252" s="40">
        <v>8699314366.8999996</v>
      </c>
      <c r="D252" s="80"/>
      <c r="E252" s="37">
        <v>183679397.25</v>
      </c>
      <c r="F252" s="37">
        <v>1245917408.9499989</v>
      </c>
      <c r="G252" s="38">
        <v>5366375.3100000005</v>
      </c>
      <c r="H252" s="39">
        <v>8638159.7300000004</v>
      </c>
      <c r="I252" s="39">
        <v>195115557.66299999</v>
      </c>
      <c r="J252" s="82"/>
    </row>
    <row r="253" spans="1:11">
      <c r="A253" s="30"/>
      <c r="B253" s="36" t="s">
        <v>15</v>
      </c>
      <c r="C253" s="41">
        <v>368384870233.08002</v>
      </c>
      <c r="D253" s="41">
        <v>143483128.75994873</v>
      </c>
      <c r="E253" s="41">
        <v>1867115053.53</v>
      </c>
      <c r="F253" s="41">
        <v>27498095512.669991</v>
      </c>
      <c r="G253" s="41">
        <v>283141235.89050567</v>
      </c>
      <c r="H253" s="41">
        <v>268573809.56999999</v>
      </c>
      <c r="I253" s="41">
        <v>3912408498.3870006</v>
      </c>
      <c r="J253" s="83"/>
    </row>
    <row r="254" spans="1:11" ht="15.75" thickBot="1"/>
    <row r="255" spans="1:11" ht="12.75" customHeight="1">
      <c r="A255" s="33">
        <v>43101</v>
      </c>
      <c r="B255" s="13" t="s">
        <v>2</v>
      </c>
      <c r="C255" s="14" t="s">
        <v>66</v>
      </c>
      <c r="D255" s="14" t="s">
        <v>4</v>
      </c>
      <c r="E255" s="14" t="s">
        <v>78</v>
      </c>
      <c r="F255" s="14" t="s">
        <v>6</v>
      </c>
      <c r="G255" s="14" t="s">
        <v>7</v>
      </c>
      <c r="H255" s="14" t="s">
        <v>8</v>
      </c>
      <c r="I255" s="14" t="s">
        <v>9</v>
      </c>
      <c r="J255" s="15" t="s">
        <v>79</v>
      </c>
      <c r="K255" s="16"/>
    </row>
    <row r="256" spans="1:11">
      <c r="A256" s="30"/>
      <c r="B256" s="17" t="s">
        <v>11</v>
      </c>
      <c r="C256" s="37">
        <v>354218720572.19</v>
      </c>
      <c r="D256" s="78">
        <v>1648514055.6300659</v>
      </c>
      <c r="E256" s="37">
        <v>2789940326.3800001</v>
      </c>
      <c r="F256" s="37">
        <v>2789940326.3800001</v>
      </c>
      <c r="G256" s="38">
        <v>406314035.73000002</v>
      </c>
      <c r="H256" s="39">
        <v>207633722.03999999</v>
      </c>
      <c r="I256" s="39">
        <v>207633722.03999999</v>
      </c>
      <c r="J256" s="84">
        <v>373640665256.63007</v>
      </c>
      <c r="K256" s="10"/>
    </row>
    <row r="257" spans="1:13">
      <c r="A257" s="30"/>
      <c r="B257" s="17" t="s">
        <v>12</v>
      </c>
      <c r="C257" s="37">
        <v>6226224260.6000004</v>
      </c>
      <c r="D257" s="79"/>
      <c r="E257" s="37">
        <v>1706858.21</v>
      </c>
      <c r="F257" s="37">
        <v>1706858.21</v>
      </c>
      <c r="G257" s="38">
        <v>12840847.720000001</v>
      </c>
      <c r="H257" s="39">
        <v>57284715.780000001</v>
      </c>
      <c r="I257" s="39">
        <v>57284715.780000001</v>
      </c>
      <c r="J257" s="85"/>
      <c r="K257" s="10"/>
    </row>
    <row r="258" spans="1:13">
      <c r="A258" s="30"/>
      <c r="B258" s="17" t="s">
        <v>13</v>
      </c>
      <c r="C258" s="37">
        <v>513788037.46999997</v>
      </c>
      <c r="D258" s="79"/>
      <c r="E258" s="37">
        <v>9996763.5099999998</v>
      </c>
      <c r="F258" s="37">
        <v>9996763.5099999998</v>
      </c>
      <c r="G258" s="38">
        <v>2011687.51</v>
      </c>
      <c r="H258" s="39">
        <v>2756208.04</v>
      </c>
      <c r="I258" s="39">
        <v>2756208.04</v>
      </c>
      <c r="J258" s="85"/>
      <c r="K258" s="10"/>
    </row>
    <row r="259" spans="1:13">
      <c r="A259" s="30"/>
      <c r="B259" s="17" t="s">
        <v>14</v>
      </c>
      <c r="C259" s="40">
        <v>8885020499.6499996</v>
      </c>
      <c r="D259" s="80"/>
      <c r="E259" s="37">
        <v>66108172.130000003</v>
      </c>
      <c r="F259" s="37">
        <v>66108172.130000003</v>
      </c>
      <c r="G259" s="38">
        <v>21920210.140000008</v>
      </c>
      <c r="H259" s="39">
        <v>8592862.1799999997</v>
      </c>
      <c r="I259" s="39">
        <v>8592862.1799999997</v>
      </c>
      <c r="J259" s="85"/>
      <c r="K259" s="10"/>
    </row>
    <row r="260" spans="1:13" ht="15.75" thickBot="1">
      <c r="A260" s="30"/>
      <c r="B260" s="21" t="s">
        <v>15</v>
      </c>
      <c r="C260" s="54">
        <v>369843753369.90997</v>
      </c>
      <c r="D260" s="54">
        <v>1648514055.6300659</v>
      </c>
      <c r="E260" s="54">
        <v>2867752120.2300005</v>
      </c>
      <c r="F260" s="54">
        <v>2867752120.2300005</v>
      </c>
      <c r="G260" s="54">
        <v>443086781.10000002</v>
      </c>
      <c r="H260" s="54">
        <v>276267508.03999996</v>
      </c>
      <c r="I260" s="54">
        <v>276267508.03999996</v>
      </c>
      <c r="J260" s="86"/>
      <c r="K260" s="10"/>
    </row>
    <row r="261" spans="1:13" ht="15.75" thickBot="1">
      <c r="L261" s="51"/>
    </row>
    <row r="262" spans="1:13" ht="12.75" customHeight="1">
      <c r="A262" s="33">
        <v>43132</v>
      </c>
      <c r="B262" s="13" t="s">
        <v>2</v>
      </c>
      <c r="C262" s="14" t="s">
        <v>79</v>
      </c>
      <c r="D262" s="14" t="s">
        <v>4</v>
      </c>
      <c r="E262" s="14" t="s">
        <v>80</v>
      </c>
      <c r="F262" s="14" t="s">
        <v>6</v>
      </c>
      <c r="G262" s="14" t="s">
        <v>7</v>
      </c>
      <c r="H262" s="14" t="s">
        <v>8</v>
      </c>
      <c r="I262" s="14" t="s">
        <v>9</v>
      </c>
      <c r="J262" s="15" t="s">
        <v>79</v>
      </c>
      <c r="K262" s="16"/>
      <c r="L262" s="51"/>
    </row>
    <row r="263" spans="1:13">
      <c r="A263" s="30"/>
      <c r="B263" s="17" t="s">
        <v>11</v>
      </c>
      <c r="C263" s="37">
        <v>357947817973.53003</v>
      </c>
      <c r="D263" s="78">
        <v>55426614.010437012</v>
      </c>
      <c r="E263" s="37">
        <v>3436499975</v>
      </c>
      <c r="F263" s="37">
        <v>6226440301.3800001</v>
      </c>
      <c r="G263" s="38">
        <v>524626958.28416514</v>
      </c>
      <c r="H263" s="39">
        <v>162636917.87</v>
      </c>
      <c r="I263" s="39">
        <v>370270639.90999997</v>
      </c>
      <c r="J263" s="84">
        <v>376491589096.92627</v>
      </c>
      <c r="K263" s="10"/>
      <c r="L263" s="51"/>
    </row>
    <row r="264" spans="1:13">
      <c r="A264" s="30"/>
      <c r="B264" s="17" t="s">
        <v>12</v>
      </c>
      <c r="C264" s="37">
        <v>6203206600.6799994</v>
      </c>
      <c r="D264" s="79"/>
      <c r="E264" s="37">
        <v>95030194.519999996</v>
      </c>
      <c r="F264" s="37">
        <v>96737052.729999989</v>
      </c>
      <c r="G264" s="38">
        <v>10978127.230000002</v>
      </c>
      <c r="H264" s="39">
        <v>44953958.280000001</v>
      </c>
      <c r="I264" s="39">
        <v>102238674.06</v>
      </c>
      <c r="J264" s="85"/>
      <c r="K264" s="10"/>
      <c r="L264" s="51"/>
    </row>
    <row r="265" spans="1:13">
      <c r="A265" s="30"/>
      <c r="B265" s="17" t="s">
        <v>13</v>
      </c>
      <c r="C265" s="37">
        <v>517528520.56</v>
      </c>
      <c r="D265" s="79"/>
      <c r="E265" s="37">
        <v>3837926.1</v>
      </c>
      <c r="F265" s="37">
        <v>13834689.609999999</v>
      </c>
      <c r="G265" s="38">
        <v>1544806.62</v>
      </c>
      <c r="H265" s="39">
        <v>2752326.22</v>
      </c>
      <c r="I265" s="39">
        <v>5508534.2599999998</v>
      </c>
      <c r="J265" s="85"/>
      <c r="K265" s="10"/>
      <c r="L265" s="51"/>
    </row>
    <row r="266" spans="1:13">
      <c r="A266" s="30"/>
      <c r="B266" s="17" t="s">
        <v>14</v>
      </c>
      <c r="C266" s="40">
        <v>8972112161.8599968</v>
      </c>
      <c r="D266" s="80"/>
      <c r="E266" s="37">
        <v>28366898.219999999</v>
      </c>
      <c r="F266" s="37">
        <v>94475070.349999994</v>
      </c>
      <c r="G266" s="38">
        <v>10829728.34</v>
      </c>
      <c r="H266" s="39">
        <v>9914944.7100000009</v>
      </c>
      <c r="I266" s="39">
        <v>18507806.890000001</v>
      </c>
      <c r="J266" s="85"/>
      <c r="K266" s="10"/>
      <c r="L266" s="51"/>
    </row>
    <row r="267" spans="1:13" ht="15.75" thickBot="1">
      <c r="A267" s="30"/>
      <c r="B267" s="21" t="s">
        <v>15</v>
      </c>
      <c r="C267" s="54">
        <v>373640665256.63</v>
      </c>
      <c r="D267" s="54">
        <v>55426614.010437012</v>
      </c>
      <c r="E267" s="54">
        <v>3563734993.8399997</v>
      </c>
      <c r="F267" s="54">
        <v>6431487114.0699997</v>
      </c>
      <c r="G267" s="54">
        <v>547979620.4741652</v>
      </c>
      <c r="H267" s="54">
        <v>220258147.08000001</v>
      </c>
      <c r="I267" s="54">
        <v>496525655.11999995</v>
      </c>
      <c r="J267" s="86"/>
      <c r="K267" s="44"/>
      <c r="L267" s="51"/>
      <c r="M267" s="55"/>
    </row>
    <row r="268" spans="1:13" ht="15.75" thickBot="1">
      <c r="L268" s="51"/>
    </row>
    <row r="269" spans="1:13" ht="12.75" customHeight="1">
      <c r="A269" s="33">
        <v>43160</v>
      </c>
      <c r="B269" s="13" t="s">
        <v>2</v>
      </c>
      <c r="C269" s="14" t="s">
        <v>79</v>
      </c>
      <c r="D269" s="14" t="s">
        <v>4</v>
      </c>
      <c r="E269" s="14" t="s">
        <v>81</v>
      </c>
      <c r="F269" s="14" t="s">
        <v>6</v>
      </c>
      <c r="G269" s="14" t="s">
        <v>7</v>
      </c>
      <c r="H269" s="14" t="s">
        <v>8</v>
      </c>
      <c r="I269" s="14" t="s">
        <v>9</v>
      </c>
      <c r="J269" s="15" t="s">
        <v>79</v>
      </c>
      <c r="K269" s="16"/>
      <c r="L269" s="51"/>
    </row>
    <row r="270" spans="1:13">
      <c r="A270" s="30"/>
      <c r="B270" s="17" t="s">
        <v>11</v>
      </c>
      <c r="C270" s="37">
        <v>360527833904.75</v>
      </c>
      <c r="D270" s="78">
        <v>899164221.95000005</v>
      </c>
      <c r="E270" s="37">
        <v>1769502812.78</v>
      </c>
      <c r="F270" s="37">
        <v>7995943114.1599998</v>
      </c>
      <c r="G270" s="38">
        <v>686627211.65999997</v>
      </c>
      <c r="H270" s="39">
        <v>173224757.47999999</v>
      </c>
      <c r="I270" s="39">
        <v>543495397.38999999</v>
      </c>
      <c r="J270" s="84">
        <v>378691594582.36951</v>
      </c>
      <c r="K270" s="10"/>
      <c r="L270" s="51"/>
    </row>
    <row r="271" spans="1:13">
      <c r="A271" s="30"/>
      <c r="B271" s="17" t="s">
        <v>12</v>
      </c>
      <c r="C271" s="37">
        <v>6285412132.8600006</v>
      </c>
      <c r="D271" s="79"/>
      <c r="E271" s="37">
        <v>270550625.82999998</v>
      </c>
      <c r="F271" s="37">
        <v>367287678.55999994</v>
      </c>
      <c r="G271" s="38">
        <v>10478679.269999994</v>
      </c>
      <c r="H271" s="39">
        <v>45106284.409999996</v>
      </c>
      <c r="I271" s="39">
        <v>147344958.47</v>
      </c>
      <c r="J271" s="85"/>
      <c r="K271" s="10"/>
      <c r="L271" s="51"/>
    </row>
    <row r="272" spans="1:13">
      <c r="A272" s="30"/>
      <c r="B272" s="17" t="s">
        <v>13</v>
      </c>
      <c r="C272" s="37">
        <v>518856921.36000001</v>
      </c>
      <c r="D272" s="79"/>
      <c r="E272" s="37">
        <v>3665335.48</v>
      </c>
      <c r="F272" s="37">
        <v>17500025.09</v>
      </c>
      <c r="G272" s="38">
        <v>587296.63</v>
      </c>
      <c r="H272" s="39">
        <v>3651669.86</v>
      </c>
      <c r="I272" s="39">
        <v>9160204.1199999992</v>
      </c>
      <c r="J272" s="85"/>
      <c r="K272" s="10"/>
      <c r="L272" s="51"/>
    </row>
    <row r="273" spans="1:11">
      <c r="A273" s="30"/>
      <c r="B273" s="17" t="s">
        <v>14</v>
      </c>
      <c r="C273" s="40">
        <v>9159486137.960001</v>
      </c>
      <c r="D273" s="80"/>
      <c r="E273" s="37">
        <v>191817318.38999999</v>
      </c>
      <c r="F273" s="37">
        <v>286292388.74000001</v>
      </c>
      <c r="G273" s="38">
        <v>3250066.4999999995</v>
      </c>
      <c r="H273" s="39">
        <v>11768863.18</v>
      </c>
      <c r="I273" s="39">
        <v>30276670.07</v>
      </c>
      <c r="J273" s="85"/>
      <c r="K273" s="10"/>
    </row>
    <row r="274" spans="1:11" ht="15.75" thickBot="1">
      <c r="A274" s="30"/>
      <c r="B274" s="21" t="s">
        <v>15</v>
      </c>
      <c r="C274" s="54">
        <v>376491589096.92999</v>
      </c>
      <c r="D274" s="54">
        <v>899164221.94952393</v>
      </c>
      <c r="E274" s="54">
        <v>2235536092.48</v>
      </c>
      <c r="F274" s="54">
        <v>8667023206.5499992</v>
      </c>
      <c r="G274" s="54">
        <v>700943254.05999994</v>
      </c>
      <c r="H274" s="54">
        <v>233751574.93000001</v>
      </c>
      <c r="I274" s="54">
        <v>730277230.05000007</v>
      </c>
      <c r="J274" s="86"/>
      <c r="K274" s="10"/>
    </row>
    <row r="275" spans="1:11" ht="15.75" thickBot="1">
      <c r="D275" s="47"/>
      <c r="I275" s="47"/>
      <c r="J275" s="56"/>
    </row>
    <row r="276" spans="1:11">
      <c r="A276" s="33">
        <v>43191</v>
      </c>
      <c r="B276" s="13" t="s">
        <v>2</v>
      </c>
      <c r="C276" s="14" t="s">
        <v>79</v>
      </c>
      <c r="D276" s="14" t="s">
        <v>4</v>
      </c>
      <c r="E276" s="14" t="s">
        <v>82</v>
      </c>
      <c r="F276" s="14" t="s">
        <v>6</v>
      </c>
      <c r="G276" s="14" t="s">
        <v>7</v>
      </c>
      <c r="H276" s="14" t="s">
        <v>8</v>
      </c>
      <c r="I276" s="14" t="s">
        <v>9</v>
      </c>
      <c r="J276" s="15" t="s">
        <v>79</v>
      </c>
    </row>
    <row r="277" spans="1:11">
      <c r="A277" s="30"/>
      <c r="B277" s="17" t="s">
        <v>11</v>
      </c>
      <c r="C277" s="37">
        <v>362354210107.29004</v>
      </c>
      <c r="D277" s="78">
        <v>253278665.96002197</v>
      </c>
      <c r="E277" s="37">
        <v>1191600170.46</v>
      </c>
      <c r="F277" s="37">
        <v>9187543284.6199989</v>
      </c>
      <c r="G277" s="38">
        <v>439136029.11000001</v>
      </c>
      <c r="H277" s="39">
        <v>154447179.74000001</v>
      </c>
      <c r="I277" s="39">
        <v>697942577.13</v>
      </c>
      <c r="J277" s="84">
        <v>379815921329.45001</v>
      </c>
    </row>
    <row r="278" spans="1:11">
      <c r="A278" s="30"/>
      <c r="B278" s="17" t="s">
        <v>12</v>
      </c>
      <c r="C278" s="37">
        <v>6541967678.5299997</v>
      </c>
      <c r="D278" s="79"/>
      <c r="E278" s="37">
        <v>276981750.63999999</v>
      </c>
      <c r="F278" s="37">
        <v>644269429.19999993</v>
      </c>
      <c r="G278" s="38">
        <v>17703843.48</v>
      </c>
      <c r="H278" s="39">
        <v>60577294.299999997</v>
      </c>
      <c r="I278" s="39">
        <v>207922252.76999998</v>
      </c>
      <c r="J278" s="85"/>
    </row>
    <row r="279" spans="1:11">
      <c r="A279" s="30"/>
      <c r="B279" s="17" t="s">
        <v>13</v>
      </c>
      <c r="C279" s="37">
        <v>521470631.16000003</v>
      </c>
      <c r="D279" s="79"/>
      <c r="E279" s="37">
        <v>5191774.88</v>
      </c>
      <c r="F279" s="37">
        <v>22691799.969999999</v>
      </c>
      <c r="G279" s="38">
        <v>1461969.73</v>
      </c>
      <c r="H279" s="39">
        <v>2700402.55</v>
      </c>
      <c r="I279" s="39">
        <v>11860606.669999998</v>
      </c>
      <c r="J279" s="85"/>
    </row>
    <row r="280" spans="1:11">
      <c r="A280" s="30"/>
      <c r="B280" s="17" t="s">
        <v>14</v>
      </c>
      <c r="C280" s="40">
        <v>9273946165.3899975</v>
      </c>
      <c r="D280" s="80"/>
      <c r="E280" s="37">
        <v>91106794.420000002</v>
      </c>
      <c r="F280" s="37">
        <v>377399183.16000003</v>
      </c>
      <c r="G280" s="38">
        <v>8634730.0699999984</v>
      </c>
      <c r="H280" s="39">
        <v>9170960.3000000007</v>
      </c>
      <c r="I280" s="39">
        <v>39447630.370000005</v>
      </c>
      <c r="J280" s="85"/>
    </row>
    <row r="281" spans="1:11" ht="15.75" thickBot="1">
      <c r="A281" s="30"/>
      <c r="B281" s="21" t="s">
        <v>15</v>
      </c>
      <c r="C281" s="54">
        <v>378691594582.37006</v>
      </c>
      <c r="D281" s="54">
        <v>253278665.96000001</v>
      </c>
      <c r="E281" s="54">
        <v>1564880490.4000001</v>
      </c>
      <c r="F281" s="54">
        <v>10231903696.949999</v>
      </c>
      <c r="G281" s="54">
        <v>466936572.39000005</v>
      </c>
      <c r="H281" s="54">
        <v>226895836.89000005</v>
      </c>
      <c r="I281" s="54">
        <v>957173066.93999994</v>
      </c>
      <c r="J281" s="86"/>
    </row>
    <row r="282" spans="1:11" ht="15.75" thickBot="1">
      <c r="K282" s="51"/>
    </row>
    <row r="283" spans="1:11">
      <c r="A283" s="33">
        <v>43221</v>
      </c>
      <c r="B283" s="13" t="s">
        <v>2</v>
      </c>
      <c r="C283" s="14" t="s">
        <v>79</v>
      </c>
      <c r="D283" s="14" t="s">
        <v>4</v>
      </c>
      <c r="E283" s="14" t="s">
        <v>83</v>
      </c>
      <c r="F283" s="14" t="s">
        <v>6</v>
      </c>
      <c r="G283" s="14" t="s">
        <v>7</v>
      </c>
      <c r="H283" s="14" t="s">
        <v>8</v>
      </c>
      <c r="I283" s="14" t="s">
        <v>9</v>
      </c>
      <c r="J283" s="15" t="s">
        <v>79</v>
      </c>
      <c r="K283" s="51"/>
    </row>
    <row r="284" spans="1:11">
      <c r="A284" s="30"/>
      <c r="B284" s="17" t="s">
        <v>11</v>
      </c>
      <c r="C284" s="37">
        <v>363057896306.57007</v>
      </c>
      <c r="D284" s="78">
        <v>160101043.61000001</v>
      </c>
      <c r="E284" s="38">
        <v>1619535939.1500001</v>
      </c>
      <c r="F284" s="37">
        <v>10807079223.769999</v>
      </c>
      <c r="G284" s="38">
        <v>362829627.99000001</v>
      </c>
      <c r="H284" s="39">
        <v>147000045.69999999</v>
      </c>
      <c r="I284" s="39">
        <v>844942622.82999992</v>
      </c>
      <c r="J284" s="84">
        <v>379795913901.10004</v>
      </c>
      <c r="K284" s="51"/>
    </row>
    <row r="285" spans="1:11">
      <c r="A285" s="30"/>
      <c r="B285" s="17" t="s">
        <v>12</v>
      </c>
      <c r="C285" s="37">
        <v>6827189544.9800005</v>
      </c>
      <c r="D285" s="79"/>
      <c r="E285" s="38">
        <v>74959211.870000005</v>
      </c>
      <c r="F285" s="37">
        <v>719228641.06999993</v>
      </c>
      <c r="G285" s="38">
        <v>922892982.97000003</v>
      </c>
      <c r="H285" s="39">
        <v>66842202.520000003</v>
      </c>
      <c r="I285" s="39">
        <v>274764455.28999996</v>
      </c>
      <c r="J285" s="85"/>
      <c r="K285" s="51"/>
    </row>
    <row r="286" spans="1:11">
      <c r="A286" s="30"/>
      <c r="B286" s="17" t="s">
        <v>13</v>
      </c>
      <c r="C286" s="37">
        <v>524327186.49000007</v>
      </c>
      <c r="D286" s="79">
        <v>160101043.60998535</v>
      </c>
      <c r="E286" s="38">
        <v>2710855.09</v>
      </c>
      <c r="F286" s="37">
        <v>25402655.059999999</v>
      </c>
      <c r="G286" s="38">
        <v>2381786.12</v>
      </c>
      <c r="H286" s="39">
        <v>2843382.26</v>
      </c>
      <c r="I286" s="39">
        <v>14703988.929999998</v>
      </c>
      <c r="J286" s="85"/>
      <c r="K286" s="51"/>
    </row>
    <row r="287" spans="1:11">
      <c r="A287" s="30"/>
      <c r="B287" s="17" t="s">
        <v>14</v>
      </c>
      <c r="C287" s="40">
        <v>9406508291.4099998</v>
      </c>
      <c r="D287" s="80"/>
      <c r="E287" s="38">
        <v>38452685.509999998</v>
      </c>
      <c r="F287" s="37">
        <v>415851868.67000002</v>
      </c>
      <c r="G287" s="38">
        <v>401409573.27000004</v>
      </c>
      <c r="H287" s="39">
        <v>9567562.75</v>
      </c>
      <c r="I287" s="39">
        <v>49015193.120000005</v>
      </c>
      <c r="J287" s="85"/>
      <c r="K287" s="51"/>
    </row>
    <row r="288" spans="1:11" ht="15.75" thickBot="1">
      <c r="A288" s="30"/>
      <c r="B288" s="21" t="s">
        <v>15</v>
      </c>
      <c r="C288" s="54">
        <v>379815921329.45001</v>
      </c>
      <c r="D288" s="54">
        <v>160101043.61000001</v>
      </c>
      <c r="E288" s="54">
        <v>1735658691.6199999</v>
      </c>
      <c r="F288" s="54">
        <v>11967562388.569998</v>
      </c>
      <c r="G288" s="54">
        <v>1689513970.3499999</v>
      </c>
      <c r="H288" s="54">
        <v>226253193.22999999</v>
      </c>
      <c r="I288" s="54">
        <v>1183426260.1700001</v>
      </c>
      <c r="J288" s="86"/>
      <c r="K288" s="51"/>
    </row>
    <row r="289" spans="1:11" ht="15.75" thickBot="1">
      <c r="K289" s="51"/>
    </row>
    <row r="290" spans="1:11">
      <c r="A290" s="33">
        <v>43252</v>
      </c>
      <c r="B290" s="13" t="s">
        <v>2</v>
      </c>
      <c r="C290" s="14" t="s">
        <v>79</v>
      </c>
      <c r="D290" s="14" t="s">
        <v>4</v>
      </c>
      <c r="E290" s="14" t="s">
        <v>84</v>
      </c>
      <c r="F290" s="14" t="s">
        <v>6</v>
      </c>
      <c r="G290" s="14" t="s">
        <v>7</v>
      </c>
      <c r="H290" s="14" t="s">
        <v>8</v>
      </c>
      <c r="I290" s="14" t="s">
        <v>9</v>
      </c>
      <c r="J290" s="57" t="s">
        <v>79</v>
      </c>
      <c r="K290" s="51"/>
    </row>
    <row r="291" spans="1:11">
      <c r="A291" s="30"/>
      <c r="B291" s="17" t="s">
        <v>11</v>
      </c>
      <c r="C291" s="37">
        <v>364250786680.83002</v>
      </c>
      <c r="D291" s="78">
        <v>118177170.91998291</v>
      </c>
      <c r="E291" s="38">
        <v>3605211806.0700002</v>
      </c>
      <c r="F291" s="37">
        <v>14412291029.839998</v>
      </c>
      <c r="G291" s="38">
        <v>359613802.55007201</v>
      </c>
      <c r="H291" s="39">
        <v>138417418.40000001</v>
      </c>
      <c r="I291" s="39">
        <v>983360041.2299999</v>
      </c>
      <c r="J291" s="87">
        <v>383171662815.94995</v>
      </c>
      <c r="K291" s="51"/>
    </row>
    <row r="292" spans="1:11">
      <c r="A292" s="30"/>
      <c r="B292" s="17" t="s">
        <v>12</v>
      </c>
      <c r="C292" s="37">
        <v>5933635367.9900007</v>
      </c>
      <c r="D292" s="79"/>
      <c r="E292" s="38">
        <v>207430122.62</v>
      </c>
      <c r="F292" s="37">
        <v>926658763.68999994</v>
      </c>
      <c r="G292" s="38">
        <v>31425090.510000065</v>
      </c>
      <c r="H292" s="39">
        <v>52545669.270000003</v>
      </c>
      <c r="I292" s="39">
        <v>327310124.55999994</v>
      </c>
      <c r="J292" s="88"/>
      <c r="K292" s="51"/>
    </row>
    <row r="293" spans="1:11">
      <c r="A293" s="30"/>
      <c r="B293" s="17" t="s">
        <v>13</v>
      </c>
      <c r="C293" s="37">
        <v>524679954.24000001</v>
      </c>
      <c r="D293" s="79"/>
      <c r="E293" s="38">
        <v>4822603.42</v>
      </c>
      <c r="F293" s="37">
        <v>30225258.479999997</v>
      </c>
      <c r="G293" s="38">
        <v>2102399.3199999998</v>
      </c>
      <c r="H293" s="39">
        <v>3106391.89</v>
      </c>
      <c r="I293" s="39">
        <v>17810380.819999997</v>
      </c>
      <c r="J293" s="85"/>
    </row>
    <row r="294" spans="1:11">
      <c r="A294" s="30"/>
      <c r="B294" s="17" t="s">
        <v>14</v>
      </c>
      <c r="C294" s="40">
        <v>9086811898.0400009</v>
      </c>
      <c r="D294" s="80"/>
      <c r="E294" s="38">
        <v>43548399.039999999</v>
      </c>
      <c r="F294" s="37">
        <v>459400267.71000004</v>
      </c>
      <c r="G294" s="38">
        <v>5057022.12</v>
      </c>
      <c r="H294" s="39">
        <v>11173393.16</v>
      </c>
      <c r="I294" s="39">
        <v>60188586.280000001</v>
      </c>
      <c r="J294" s="85"/>
    </row>
    <row r="295" spans="1:11" ht="15.75" thickBot="1">
      <c r="A295" s="30"/>
      <c r="B295" s="21" t="s">
        <v>15</v>
      </c>
      <c r="C295" s="54">
        <v>379795913901.09998</v>
      </c>
      <c r="D295" s="54">
        <v>118177170.91998291</v>
      </c>
      <c r="E295" s="54">
        <v>3861012931.1500001</v>
      </c>
      <c r="F295" s="54">
        <v>15828575319.719997</v>
      </c>
      <c r="G295" s="54">
        <v>398198314.50007206</v>
      </c>
      <c r="H295" s="54">
        <v>205242872.72</v>
      </c>
      <c r="I295" s="54">
        <v>1388669132.8899999</v>
      </c>
      <c r="J295" s="86"/>
    </row>
    <row r="296" spans="1:11" ht="15.75" thickBot="1"/>
    <row r="297" spans="1:11">
      <c r="A297" s="33">
        <v>43282</v>
      </c>
      <c r="B297" s="13" t="s">
        <v>2</v>
      </c>
      <c r="C297" s="14" t="s">
        <v>79</v>
      </c>
      <c r="D297" s="14" t="s">
        <v>4</v>
      </c>
      <c r="E297" s="14" t="s">
        <v>85</v>
      </c>
      <c r="F297" s="14" t="s">
        <v>6</v>
      </c>
      <c r="G297" s="14" t="s">
        <v>7</v>
      </c>
      <c r="H297" s="14" t="s">
        <v>8</v>
      </c>
      <c r="I297" s="14" t="s">
        <v>9</v>
      </c>
      <c r="J297" s="15" t="s">
        <v>79</v>
      </c>
    </row>
    <row r="298" spans="1:11">
      <c r="A298" s="30"/>
      <c r="B298" s="17" t="s">
        <v>11</v>
      </c>
      <c r="C298" s="37">
        <v>367402423747.76001</v>
      </c>
      <c r="D298" s="78">
        <v>651754485.23000002</v>
      </c>
      <c r="E298" s="38">
        <v>3149944493.98</v>
      </c>
      <c r="F298" s="37">
        <v>17562235523.82</v>
      </c>
      <c r="G298" s="38">
        <v>890826554.95000148</v>
      </c>
      <c r="H298" s="39">
        <v>140506832.09999999</v>
      </c>
      <c r="I298" s="39">
        <v>1123866873.3299999</v>
      </c>
      <c r="J298" s="84">
        <v>385944324664.57001</v>
      </c>
    </row>
    <row r="299" spans="1:11">
      <c r="A299" s="30"/>
      <c r="B299" s="17" t="s">
        <v>12</v>
      </c>
      <c r="C299" s="37">
        <v>6085325663.1700001</v>
      </c>
      <c r="D299" s="79"/>
      <c r="E299" s="38">
        <v>54299873.009999998</v>
      </c>
      <c r="F299" s="37">
        <v>980958636.69999993</v>
      </c>
      <c r="G299" s="38">
        <v>7494990.6400000015</v>
      </c>
      <c r="H299" s="39">
        <v>69430966.409999996</v>
      </c>
      <c r="I299" s="39">
        <v>396741090.96999991</v>
      </c>
      <c r="J299" s="85"/>
    </row>
    <row r="300" spans="1:11">
      <c r="A300" s="30"/>
      <c r="B300" s="17" t="s">
        <v>13</v>
      </c>
      <c r="C300" s="37">
        <v>525152421.08999997</v>
      </c>
      <c r="D300" s="79"/>
      <c r="E300" s="38">
        <v>2996715.48</v>
      </c>
      <c r="F300" s="37">
        <v>33221973.959999997</v>
      </c>
      <c r="G300" s="38">
        <v>746662.87999999989</v>
      </c>
      <c r="H300" s="39">
        <v>2886193.26</v>
      </c>
      <c r="I300" s="39">
        <v>20696574.079999998</v>
      </c>
      <c r="J300" s="85"/>
    </row>
    <row r="301" spans="1:11">
      <c r="A301" s="30"/>
      <c r="B301" s="17" t="s">
        <v>14</v>
      </c>
      <c r="C301" s="40">
        <v>9158760983.9300003</v>
      </c>
      <c r="D301" s="80"/>
      <c r="E301" s="38">
        <v>39568622.490000002</v>
      </c>
      <c r="F301" s="37">
        <v>498968890.20000005</v>
      </c>
      <c r="G301" s="38">
        <v>5401286.96</v>
      </c>
      <c r="H301" s="39">
        <v>8608854.3699999992</v>
      </c>
      <c r="I301" s="39">
        <v>68797440.650000006</v>
      </c>
      <c r="J301" s="85"/>
    </row>
    <row r="302" spans="1:11" ht="15.75" thickBot="1">
      <c r="A302" s="30"/>
      <c r="B302" s="21" t="s">
        <v>15</v>
      </c>
      <c r="C302" s="54">
        <v>383171662815.95001</v>
      </c>
      <c r="D302" s="54">
        <v>651754485.23000002</v>
      </c>
      <c r="E302" s="54">
        <v>3246809704.96</v>
      </c>
      <c r="F302" s="54">
        <v>19075385024.68</v>
      </c>
      <c r="G302" s="54">
        <v>904469495.4300015</v>
      </c>
      <c r="H302" s="54">
        <v>221432846.13999999</v>
      </c>
      <c r="I302" s="54">
        <v>1610101979.0299997</v>
      </c>
      <c r="J302" s="86"/>
    </row>
    <row r="303" spans="1:11" ht="15.75" thickBot="1"/>
    <row r="304" spans="1:11">
      <c r="A304" s="33">
        <v>43313</v>
      </c>
      <c r="B304" s="13" t="s">
        <v>2</v>
      </c>
      <c r="C304" s="14" t="s">
        <v>79</v>
      </c>
      <c r="D304" s="14" t="s">
        <v>4</v>
      </c>
      <c r="E304" s="14" t="s">
        <v>86</v>
      </c>
      <c r="F304" s="14" t="s">
        <v>6</v>
      </c>
      <c r="G304" s="14" t="s">
        <v>7</v>
      </c>
      <c r="H304" s="14" t="s">
        <v>8</v>
      </c>
      <c r="I304" s="14" t="s">
        <v>9</v>
      </c>
      <c r="J304" s="15" t="s">
        <v>79</v>
      </c>
    </row>
    <row r="305" spans="1:10">
      <c r="A305" s="30"/>
      <c r="B305" s="17" t="s">
        <v>11</v>
      </c>
      <c r="C305" s="37">
        <v>370051638551.97003</v>
      </c>
      <c r="D305" s="78">
        <v>423089011.47000003</v>
      </c>
      <c r="E305" s="38">
        <v>3215932054.4099998</v>
      </c>
      <c r="F305" s="37">
        <v>20778167578.23</v>
      </c>
      <c r="G305" s="38">
        <v>384198373.25124168</v>
      </c>
      <c r="H305" s="39">
        <v>152143362.31999999</v>
      </c>
      <c r="I305" s="39">
        <v>1276010235.6499999</v>
      </c>
      <c r="J305" s="84">
        <v>389003721357.30878</v>
      </c>
    </row>
    <row r="306" spans="1:10">
      <c r="A306" s="30"/>
      <c r="B306" s="17" t="s">
        <v>12</v>
      </c>
      <c r="C306" s="37">
        <v>6104739462.9800005</v>
      </c>
      <c r="D306" s="79"/>
      <c r="E306" s="38">
        <v>1763479.64</v>
      </c>
      <c r="F306" s="37">
        <v>982722116.33999991</v>
      </c>
      <c r="G306" s="38">
        <v>5479675.5300000031</v>
      </c>
      <c r="H306" s="39">
        <v>65567303.990000002</v>
      </c>
      <c r="I306" s="39">
        <v>462308394.95999992</v>
      </c>
      <c r="J306" s="85"/>
    </row>
    <row r="307" spans="1:10">
      <c r="A307" s="30"/>
      <c r="B307" s="17" t="s">
        <v>13</v>
      </c>
      <c r="C307" s="37">
        <v>528295843.86000001</v>
      </c>
      <c r="D307" s="79"/>
      <c r="E307" s="38">
        <v>6022153.3899999997</v>
      </c>
      <c r="F307" s="37">
        <v>39244127.349999994</v>
      </c>
      <c r="G307" s="38">
        <v>1494180.4</v>
      </c>
      <c r="H307" s="39">
        <v>3797274.22</v>
      </c>
      <c r="I307" s="39">
        <v>24493848.299999997</v>
      </c>
      <c r="J307" s="85"/>
    </row>
    <row r="308" spans="1:10">
      <c r="A308" s="30"/>
      <c r="B308" s="17" t="s">
        <v>14</v>
      </c>
      <c r="C308" s="40">
        <v>9259650805.7600002</v>
      </c>
      <c r="D308" s="80"/>
      <c r="E308" s="38">
        <v>46193024.310000002</v>
      </c>
      <c r="F308" s="37">
        <v>545161914.50999999</v>
      </c>
      <c r="G308" s="38">
        <v>10347308.760000002</v>
      </c>
      <c r="H308" s="39">
        <v>10575552.01</v>
      </c>
      <c r="I308" s="39">
        <v>79372992.660000011</v>
      </c>
      <c r="J308" s="85"/>
    </row>
    <row r="309" spans="1:10" ht="15.75" thickBot="1">
      <c r="A309" s="30"/>
      <c r="B309" s="21" t="s">
        <v>15</v>
      </c>
      <c r="C309" s="54">
        <v>385944324664.57001</v>
      </c>
      <c r="D309" s="54">
        <v>423089011.47000003</v>
      </c>
      <c r="E309" s="54">
        <v>3269910711.7499995</v>
      </c>
      <c r="F309" s="54">
        <v>22345295736.429996</v>
      </c>
      <c r="G309" s="54">
        <v>401519537.94124168</v>
      </c>
      <c r="H309" s="54">
        <v>232083492.53999999</v>
      </c>
      <c r="I309" s="54">
        <v>1842185471.5699997</v>
      </c>
      <c r="J309" s="86"/>
    </row>
    <row r="310" spans="1:10" ht="15.75" thickBot="1"/>
    <row r="311" spans="1:10">
      <c r="A311" s="33">
        <v>43344</v>
      </c>
      <c r="B311" s="13" t="s">
        <v>2</v>
      </c>
      <c r="C311" s="14" t="s">
        <v>79</v>
      </c>
      <c r="D311" s="14" t="s">
        <v>4</v>
      </c>
      <c r="E311" s="14" t="s">
        <v>87</v>
      </c>
      <c r="F311" s="14" t="s">
        <v>6</v>
      </c>
      <c r="G311" s="14" t="s">
        <v>7</v>
      </c>
      <c r="H311" s="14" t="s">
        <v>8</v>
      </c>
      <c r="I311" s="14" t="s">
        <v>9</v>
      </c>
      <c r="J311" s="15" t="s">
        <v>79</v>
      </c>
    </row>
    <row r="312" spans="1:10">
      <c r="A312" s="30"/>
      <c r="B312" s="17" t="s">
        <v>11</v>
      </c>
      <c r="C312" s="37">
        <v>372998644037.5</v>
      </c>
      <c r="D312" s="78">
        <v>34009131.480041504</v>
      </c>
      <c r="E312" s="38">
        <v>1485041208.3199999</v>
      </c>
      <c r="F312" s="37">
        <v>22263208786.549999</v>
      </c>
      <c r="G312" s="38">
        <v>687912614.16999996</v>
      </c>
      <c r="H312" s="39">
        <v>138345401.02000001</v>
      </c>
      <c r="I312" s="39">
        <v>1414355636.6699998</v>
      </c>
      <c r="J312" s="84">
        <v>389717337677.78003</v>
      </c>
    </row>
    <row r="313" spans="1:10">
      <c r="A313" s="30"/>
      <c r="B313" s="17" t="s">
        <v>12</v>
      </c>
      <c r="C313" s="37">
        <v>6098509593.6999998</v>
      </c>
      <c r="D313" s="79"/>
      <c r="E313" s="38">
        <v>40483055.5</v>
      </c>
      <c r="F313" s="37">
        <v>1023205171.8399999</v>
      </c>
      <c r="G313" s="38">
        <v>3907081.010000003</v>
      </c>
      <c r="H313" s="39">
        <v>51107996.450000003</v>
      </c>
      <c r="I313" s="39">
        <v>513416391.40999991</v>
      </c>
      <c r="J313" s="85"/>
    </row>
    <row r="314" spans="1:10">
      <c r="A314" s="30"/>
      <c r="B314" s="17" t="s">
        <v>13</v>
      </c>
      <c r="C314" s="37">
        <v>532014029.63</v>
      </c>
      <c r="D314" s="79"/>
      <c r="E314" s="38">
        <v>5909811.9299999997</v>
      </c>
      <c r="F314" s="37">
        <v>45153939.279999994</v>
      </c>
      <c r="G314" s="38">
        <v>6992765.9399999995</v>
      </c>
      <c r="H314" s="39">
        <v>3035303.27</v>
      </c>
      <c r="I314" s="39">
        <v>27529151.569999997</v>
      </c>
      <c r="J314" s="85"/>
    </row>
    <row r="315" spans="1:10">
      <c r="A315" s="30"/>
      <c r="B315" s="17" t="s">
        <v>14</v>
      </c>
      <c r="C315" s="40">
        <v>9374553696.4799995</v>
      </c>
      <c r="D315" s="80"/>
      <c r="E315" s="38">
        <v>49251560.229999997</v>
      </c>
      <c r="F315" s="37">
        <v>594413474.74000001</v>
      </c>
      <c r="G315" s="38">
        <v>3061819.9</v>
      </c>
      <c r="H315" s="39">
        <v>6715465.2300000004</v>
      </c>
      <c r="I315" s="39">
        <v>86088457.890000015</v>
      </c>
      <c r="J315" s="85"/>
    </row>
    <row r="316" spans="1:10" ht="15.75" thickBot="1">
      <c r="A316" s="30"/>
      <c r="B316" s="21" t="s">
        <v>15</v>
      </c>
      <c r="C316" s="54">
        <v>389003721357.31</v>
      </c>
      <c r="D316" s="54">
        <v>34009131.480041504</v>
      </c>
      <c r="E316" s="54">
        <v>1580685635.98</v>
      </c>
      <c r="F316" s="54">
        <v>23925981372.41</v>
      </c>
      <c r="G316" s="54">
        <v>701874281.01999998</v>
      </c>
      <c r="H316" s="54">
        <v>199204165.97000003</v>
      </c>
      <c r="I316" s="54">
        <v>2041389637.5399997</v>
      </c>
      <c r="J316" s="86"/>
    </row>
    <row r="317" spans="1:10" ht="9.75" customHeight="1" thickBot="1"/>
    <row r="318" spans="1:10">
      <c r="A318" s="33">
        <v>43374</v>
      </c>
      <c r="B318" s="13" t="s">
        <v>2</v>
      </c>
      <c r="C318" s="14" t="s">
        <v>79</v>
      </c>
      <c r="D318" s="14" t="s">
        <v>4</v>
      </c>
      <c r="E318" s="14" t="s">
        <v>88</v>
      </c>
      <c r="F318" s="14" t="s">
        <v>6</v>
      </c>
      <c r="G318" s="14" t="s">
        <v>7</v>
      </c>
      <c r="H318" s="14" t="s">
        <v>8</v>
      </c>
      <c r="I318" s="14" t="s">
        <v>9</v>
      </c>
      <c r="J318" s="15" t="s">
        <v>79</v>
      </c>
    </row>
    <row r="319" spans="1:10">
      <c r="A319" s="30"/>
      <c r="B319" s="17" t="s">
        <v>11</v>
      </c>
      <c r="C319" s="37">
        <v>373639517210.26001</v>
      </c>
      <c r="D319" s="78">
        <v>391515487.73000002</v>
      </c>
      <c r="E319" s="39">
        <v>2018238419.3199999</v>
      </c>
      <c r="F319" s="37">
        <v>24281447205.869999</v>
      </c>
      <c r="G319" s="38">
        <v>1497314152.2</v>
      </c>
      <c r="H319" s="39">
        <v>137608198.52000001</v>
      </c>
      <c r="I319" s="39">
        <v>1551963835.1899998</v>
      </c>
      <c r="J319" s="84">
        <v>390345438027.03998</v>
      </c>
    </row>
    <row r="320" spans="1:10">
      <c r="A320" s="30"/>
      <c r="B320" s="17" t="s">
        <v>12</v>
      </c>
      <c r="C320" s="37">
        <v>6115803285.4200001</v>
      </c>
      <c r="D320" s="79"/>
      <c r="E320" s="39">
        <v>56226985.030000001</v>
      </c>
      <c r="F320" s="37">
        <v>1079432156.8699999</v>
      </c>
      <c r="G320" s="38">
        <v>4419108.7</v>
      </c>
      <c r="H320" s="39">
        <v>51440040.380000003</v>
      </c>
      <c r="I320" s="39">
        <v>564856431.78999996</v>
      </c>
      <c r="J320" s="85"/>
    </row>
    <row r="321" spans="1:10">
      <c r="A321" s="30"/>
      <c r="B321" s="17" t="s">
        <v>13</v>
      </c>
      <c r="C321" s="37">
        <v>530929946.70000005</v>
      </c>
      <c r="D321" s="79"/>
      <c r="E321" s="39">
        <v>5335922.88</v>
      </c>
      <c r="F321" s="37">
        <v>50489862.159999996</v>
      </c>
      <c r="G321" s="38">
        <v>6268478.2600000035</v>
      </c>
      <c r="H321" s="39">
        <v>3433806.99</v>
      </c>
      <c r="I321" s="39">
        <v>30962958.559999995</v>
      </c>
      <c r="J321" s="85"/>
    </row>
    <row r="322" spans="1:10">
      <c r="A322" s="30"/>
      <c r="B322" s="17" t="s">
        <v>14</v>
      </c>
      <c r="C322" s="40">
        <v>9431087235.3999996</v>
      </c>
      <c r="D322" s="80"/>
      <c r="E322" s="39">
        <v>67428534.680000007</v>
      </c>
      <c r="F322" s="37">
        <v>661842009.42000008</v>
      </c>
      <c r="G322" s="38">
        <v>194006329.20999956</v>
      </c>
      <c r="H322" s="39">
        <v>16154886.119999999</v>
      </c>
      <c r="I322" s="39">
        <v>102243344.01000002</v>
      </c>
      <c r="J322" s="85"/>
    </row>
    <row r="323" spans="1:10" ht="15.75" thickBot="1">
      <c r="A323" s="30"/>
      <c r="B323" s="21" t="s">
        <v>15</v>
      </c>
      <c r="C323" s="54">
        <v>389717337677.78003</v>
      </c>
      <c r="D323" s="54">
        <v>391515487.73000002</v>
      </c>
      <c r="E323" s="54">
        <v>2147229861.9100001</v>
      </c>
      <c r="F323" s="54">
        <v>26073211234.32</v>
      </c>
      <c r="G323" s="54">
        <v>1702008068.3699996</v>
      </c>
      <c r="H323" s="54">
        <v>208636932.01000002</v>
      </c>
      <c r="I323" s="54">
        <v>2250026569.5500002</v>
      </c>
      <c r="J323" s="86"/>
    </row>
    <row r="324" spans="1:10" ht="15.75" thickBot="1"/>
    <row r="325" spans="1:10">
      <c r="A325" s="33">
        <v>43405</v>
      </c>
      <c r="B325" s="13" t="s">
        <v>2</v>
      </c>
      <c r="C325" s="14" t="s">
        <v>79</v>
      </c>
      <c r="D325" s="14" t="s">
        <v>4</v>
      </c>
      <c r="E325" s="14" t="s">
        <v>89</v>
      </c>
      <c r="F325" s="14" t="s">
        <v>6</v>
      </c>
      <c r="G325" s="14" t="s">
        <v>7</v>
      </c>
      <c r="H325" s="14" t="s">
        <v>8</v>
      </c>
      <c r="I325" s="14" t="s">
        <v>9</v>
      </c>
      <c r="J325" s="15" t="s">
        <v>79</v>
      </c>
    </row>
    <row r="326" spans="1:10">
      <c r="A326" s="30"/>
      <c r="B326" s="17" t="s">
        <v>11</v>
      </c>
      <c r="C326" s="37">
        <v>374364793030.97998</v>
      </c>
      <c r="D326" s="78">
        <v>1727453290.6900001</v>
      </c>
      <c r="E326" s="58">
        <v>3537389170.1199999</v>
      </c>
      <c r="F326" s="37">
        <v>27818836375.989998</v>
      </c>
      <c r="G326" s="38">
        <v>381311074.93000001</v>
      </c>
      <c r="H326" s="39">
        <v>117178147.75</v>
      </c>
      <c r="I326" s="39">
        <v>1669141982.9399998</v>
      </c>
      <c r="J326" s="84">
        <v>395179545336.46002</v>
      </c>
    </row>
    <row r="327" spans="1:10">
      <c r="A327" s="30"/>
      <c r="B327" s="17" t="s">
        <v>12</v>
      </c>
      <c r="C327" s="37">
        <v>6126233837.4200001</v>
      </c>
      <c r="D327" s="79"/>
      <c r="E327" s="39">
        <v>269938350.20999998</v>
      </c>
      <c r="F327" s="37">
        <v>1349370507.0799999</v>
      </c>
      <c r="G327" s="38">
        <v>7048725.1400000015</v>
      </c>
      <c r="H327" s="39">
        <v>47169288.68</v>
      </c>
      <c r="I327" s="39">
        <v>612025720.46999991</v>
      </c>
      <c r="J327" s="85"/>
    </row>
    <row r="328" spans="1:10">
      <c r="A328" s="30"/>
      <c r="B328" s="17" t="s">
        <v>13</v>
      </c>
      <c r="C328" s="37">
        <v>528695644.29999995</v>
      </c>
      <c r="D328" s="79"/>
      <c r="E328" s="39">
        <v>8145667.6799999997</v>
      </c>
      <c r="F328" s="37">
        <v>58635529.839999996</v>
      </c>
      <c r="G328" s="38">
        <v>5863094.0600000005</v>
      </c>
      <c r="H328" s="39">
        <v>2764868.67</v>
      </c>
      <c r="I328" s="39">
        <v>33727827.229999997</v>
      </c>
      <c r="J328" s="85"/>
    </row>
    <row r="329" spans="1:10">
      <c r="A329" s="30"/>
      <c r="B329" s="17" t="s">
        <v>14</v>
      </c>
      <c r="C329" s="40">
        <v>9325715514.3399982</v>
      </c>
      <c r="D329" s="80"/>
      <c r="E329" s="39">
        <v>42510226.200000003</v>
      </c>
      <c r="F329" s="37">
        <v>704352235.62000012</v>
      </c>
      <c r="G329" s="38">
        <v>168895832.16999999</v>
      </c>
      <c r="H329" s="39">
        <v>21098364.079999998</v>
      </c>
      <c r="I329" s="39">
        <v>123341708.09000002</v>
      </c>
      <c r="J329" s="85"/>
    </row>
    <row r="330" spans="1:10" ht="15.75" thickBot="1">
      <c r="A330" s="30"/>
      <c r="B330" s="21" t="s">
        <v>15</v>
      </c>
      <c r="C330" s="54">
        <v>390345438027.03998</v>
      </c>
      <c r="D330" s="54">
        <v>1727453290.6900001</v>
      </c>
      <c r="E330" s="54">
        <v>3857983414.2099996</v>
      </c>
      <c r="F330" s="54">
        <v>29931194648.529999</v>
      </c>
      <c r="G330" s="54">
        <v>563118726.29999995</v>
      </c>
      <c r="H330" s="54">
        <v>188210669.18000001</v>
      </c>
      <c r="I330" s="54">
        <v>2438237238.73</v>
      </c>
      <c r="J330" s="86"/>
    </row>
    <row r="331" spans="1:10" ht="15.75" thickBot="1"/>
    <row r="332" spans="1:10">
      <c r="A332" s="33">
        <v>43435</v>
      </c>
      <c r="B332" s="13" t="s">
        <v>2</v>
      </c>
      <c r="C332" s="14" t="s">
        <v>79</v>
      </c>
      <c r="D332" s="14" t="s">
        <v>4</v>
      </c>
      <c r="E332" s="14" t="s">
        <v>90</v>
      </c>
      <c r="F332" s="14" t="s">
        <v>6</v>
      </c>
      <c r="G332" s="14" t="s">
        <v>7</v>
      </c>
      <c r="H332" s="14" t="s">
        <v>8</v>
      </c>
      <c r="I332" s="14" t="s">
        <v>9</v>
      </c>
      <c r="J332" s="15" t="s">
        <v>79</v>
      </c>
    </row>
    <row r="333" spans="1:10">
      <c r="A333" s="30"/>
      <c r="B333" s="17" t="s">
        <v>11</v>
      </c>
      <c r="C333" s="37">
        <v>378761274211.66003</v>
      </c>
      <c r="D333" s="78">
        <v>449716112.01999998</v>
      </c>
      <c r="E333" s="58">
        <v>1306024052.6500001</v>
      </c>
      <c r="F333" s="37">
        <v>29124860428.639999</v>
      </c>
      <c r="G333" s="38">
        <v>791757782.61180115</v>
      </c>
      <c r="H333" s="39">
        <v>126536537.55</v>
      </c>
      <c r="I333" s="39">
        <v>1795678520.4899998</v>
      </c>
      <c r="J333" s="84">
        <v>396316391169.73798</v>
      </c>
    </row>
    <row r="334" spans="1:10">
      <c r="A334" s="30"/>
      <c r="B334" s="17" t="s">
        <v>12</v>
      </c>
      <c r="C334" s="37">
        <v>6422226350.79</v>
      </c>
      <c r="D334" s="79"/>
      <c r="E334" s="39">
        <v>407079033.80000001</v>
      </c>
      <c r="F334" s="37">
        <v>1756449540.8799999</v>
      </c>
      <c r="G334" s="38">
        <v>5925468.1999999965</v>
      </c>
      <c r="H334" s="39">
        <v>67475113.640000001</v>
      </c>
      <c r="I334" s="39">
        <v>679500834.1099999</v>
      </c>
      <c r="J334" s="85"/>
    </row>
    <row r="335" spans="1:10">
      <c r="A335" s="30"/>
      <c r="B335" s="17" t="s">
        <v>13</v>
      </c>
      <c r="C335" s="37">
        <v>542469710.25</v>
      </c>
      <c r="D335" s="79"/>
      <c r="E335" s="39">
        <v>4045674.3</v>
      </c>
      <c r="F335" s="37">
        <v>62681204.139999993</v>
      </c>
      <c r="G335" s="38">
        <v>877603.24</v>
      </c>
      <c r="H335" s="39">
        <v>2846538.73</v>
      </c>
      <c r="I335" s="39">
        <v>36574365.959999993</v>
      </c>
      <c r="J335" s="85"/>
    </row>
    <row r="336" spans="1:10">
      <c r="A336" s="30"/>
      <c r="B336" s="17" t="s">
        <v>14</v>
      </c>
      <c r="C336" s="40">
        <v>9453575063.7600002</v>
      </c>
      <c r="D336" s="80"/>
      <c r="E336" s="39">
        <v>20849386.370000001</v>
      </c>
      <c r="F336" s="37">
        <v>725201621.99000013</v>
      </c>
      <c r="G336" s="38">
        <v>31309785.359999999</v>
      </c>
      <c r="H336" s="39">
        <v>24139596.530000001</v>
      </c>
      <c r="I336" s="39">
        <v>147481304.62</v>
      </c>
      <c r="J336" s="85"/>
    </row>
    <row r="337" spans="1:11" ht="15.75" thickBot="1">
      <c r="A337" s="30"/>
      <c r="B337" s="21" t="s">
        <v>15</v>
      </c>
      <c r="C337" s="54">
        <v>395179545336.46002</v>
      </c>
      <c r="D337" s="54">
        <v>449716112.01999998</v>
      </c>
      <c r="E337" s="54">
        <v>1737998147.1199999</v>
      </c>
      <c r="F337" s="54">
        <v>31669192795.650002</v>
      </c>
      <c r="G337" s="54">
        <v>829870639.41180122</v>
      </c>
      <c r="H337" s="54">
        <v>220997786.44999999</v>
      </c>
      <c r="I337" s="54">
        <v>2659235025.1799994</v>
      </c>
      <c r="J337" s="86"/>
    </row>
    <row r="338" spans="1:11" ht="15.75" thickBot="1">
      <c r="I338" s="47"/>
    </row>
    <row r="339" spans="1:11">
      <c r="A339" s="33">
        <v>43466</v>
      </c>
      <c r="B339" s="13" t="s">
        <v>2</v>
      </c>
      <c r="C339" s="14" t="s">
        <v>79</v>
      </c>
      <c r="D339" s="14" t="s">
        <v>4</v>
      </c>
      <c r="E339" s="14" t="s">
        <v>91</v>
      </c>
      <c r="F339" s="14" t="s">
        <v>6</v>
      </c>
      <c r="G339" s="14" t="s">
        <v>7</v>
      </c>
      <c r="H339" s="14" t="s">
        <v>8</v>
      </c>
      <c r="I339" s="14" t="s">
        <v>9</v>
      </c>
      <c r="J339" s="15" t="s">
        <v>92</v>
      </c>
      <c r="K339" s="16"/>
    </row>
    <row r="340" spans="1:11">
      <c r="A340" s="30"/>
      <c r="B340" s="17" t="s">
        <v>11</v>
      </c>
      <c r="C340" s="37">
        <v>379441182429.20001</v>
      </c>
      <c r="D340" s="78">
        <v>1056882405.92</v>
      </c>
      <c r="E340" s="37">
        <v>3997205495.3099999</v>
      </c>
      <c r="F340" s="37">
        <v>3997205495.3099999</v>
      </c>
      <c r="G340" s="38">
        <v>188727362.48999998</v>
      </c>
      <c r="H340" s="39">
        <v>120704129.73</v>
      </c>
      <c r="I340" s="39">
        <v>120704129.73</v>
      </c>
      <c r="J340" s="84">
        <v>401124293770.99994</v>
      </c>
      <c r="K340" s="10"/>
    </row>
    <row r="341" spans="1:11">
      <c r="A341" s="30"/>
      <c r="B341" s="17" t="s">
        <v>12</v>
      </c>
      <c r="C341" s="37">
        <v>6801587511.1700001</v>
      </c>
      <c r="D341" s="79"/>
      <c r="E341" s="37">
        <v>4096970.84</v>
      </c>
      <c r="F341" s="37">
        <v>4096970.84</v>
      </c>
      <c r="G341" s="38">
        <v>14535620.809999999</v>
      </c>
      <c r="H341" s="39">
        <v>56863826.770000003</v>
      </c>
      <c r="I341" s="39">
        <v>56863826.770000003</v>
      </c>
      <c r="J341" s="85"/>
      <c r="K341" s="10"/>
    </row>
    <row r="342" spans="1:11">
      <c r="A342" s="30"/>
      <c r="B342" s="17" t="s">
        <v>13</v>
      </c>
      <c r="C342" s="37">
        <v>543352244.96000004</v>
      </c>
      <c r="D342" s="79"/>
      <c r="E342" s="37">
        <v>16295045.970000001</v>
      </c>
      <c r="F342" s="37">
        <v>16295045.970000001</v>
      </c>
      <c r="G342" s="38">
        <v>9234098.6600000001</v>
      </c>
      <c r="H342" s="39">
        <v>2656983.12</v>
      </c>
      <c r="I342" s="39">
        <v>2656983.12</v>
      </c>
      <c r="J342" s="85"/>
      <c r="K342" s="10"/>
    </row>
    <row r="343" spans="1:11">
      <c r="A343" s="30"/>
      <c r="B343" s="17" t="s">
        <v>14</v>
      </c>
      <c r="C343" s="40">
        <v>9530268984.4100018</v>
      </c>
      <c r="D343" s="80"/>
      <c r="E343" s="37">
        <v>154707233.55000001</v>
      </c>
      <c r="F343" s="37">
        <v>154707233.55000001</v>
      </c>
      <c r="G343" s="38">
        <v>19246925.539999999</v>
      </c>
      <c r="H343" s="39">
        <v>9315603.2100000009</v>
      </c>
      <c r="I343" s="39">
        <v>9315603.2100000009</v>
      </c>
      <c r="J343" s="85"/>
      <c r="K343" s="10"/>
    </row>
    <row r="344" spans="1:11" ht="15.75" thickBot="1">
      <c r="A344" s="30"/>
      <c r="B344" s="21" t="s">
        <v>15</v>
      </c>
      <c r="C344" s="54">
        <v>396316391169.73999</v>
      </c>
      <c r="D344" s="54">
        <v>1056882405.92</v>
      </c>
      <c r="E344" s="54">
        <v>4172304745.6700001</v>
      </c>
      <c r="F344" s="54">
        <v>4172304745.6700001</v>
      </c>
      <c r="G344" s="54">
        <v>231744007.49999997</v>
      </c>
      <c r="H344" s="54">
        <v>189540542.83000001</v>
      </c>
      <c r="I344" s="54">
        <v>189540542.83000001</v>
      </c>
      <c r="J344" s="86"/>
      <c r="K344" s="10"/>
    </row>
    <row r="345" spans="1:11" ht="15.75" thickBot="1"/>
    <row r="346" spans="1:11">
      <c r="A346" s="33">
        <v>43497</v>
      </c>
      <c r="B346" s="13" t="s">
        <v>2</v>
      </c>
      <c r="C346" s="14" t="s">
        <v>92</v>
      </c>
      <c r="D346" s="14" t="s">
        <v>4</v>
      </c>
      <c r="E346" s="14" t="s">
        <v>93</v>
      </c>
      <c r="F346" s="14" t="s">
        <v>6</v>
      </c>
      <c r="G346" s="14" t="s">
        <v>7</v>
      </c>
      <c r="H346" s="14" t="s">
        <v>8</v>
      </c>
      <c r="I346" s="14" t="s">
        <v>9</v>
      </c>
      <c r="J346" s="15" t="s">
        <v>92</v>
      </c>
    </row>
    <row r="347" spans="1:11">
      <c r="A347" s="30"/>
      <c r="B347" s="17" t="s">
        <v>11</v>
      </c>
      <c r="C347" s="37">
        <v>383978913757.81</v>
      </c>
      <c r="D347" s="78">
        <v>241867710.77000001</v>
      </c>
      <c r="E347" s="37">
        <v>2460281639.5300002</v>
      </c>
      <c r="F347" s="37">
        <v>6457487134.8400002</v>
      </c>
      <c r="G347" s="38">
        <v>242657324.13286632</v>
      </c>
      <c r="H347" s="39">
        <v>141709070.02000001</v>
      </c>
      <c r="I347" s="39">
        <v>262413199.75</v>
      </c>
      <c r="J347" s="84">
        <v>403464458165.44714</v>
      </c>
    </row>
    <row r="348" spans="1:11">
      <c r="A348" s="30"/>
      <c r="B348" s="17" t="s">
        <v>12</v>
      </c>
      <c r="C348" s="37">
        <v>6771446821.96</v>
      </c>
      <c r="D348" s="79"/>
      <c r="E348" s="37">
        <v>3067933.84</v>
      </c>
      <c r="F348" s="37">
        <v>7164904.6799999997</v>
      </c>
      <c r="G348" s="38">
        <v>8263030.5099999979</v>
      </c>
      <c r="H348" s="39">
        <v>43529599.509999998</v>
      </c>
      <c r="I348" s="39">
        <v>100393426.28</v>
      </c>
      <c r="J348" s="85"/>
    </row>
    <row r="349" spans="1:11">
      <c r="A349" s="30"/>
      <c r="B349" s="17" t="s">
        <v>13</v>
      </c>
      <c r="C349" s="37">
        <v>550381525.85000002</v>
      </c>
      <c r="D349" s="79"/>
      <c r="E349" s="37">
        <v>3834805.77</v>
      </c>
      <c r="F349" s="37">
        <v>20129851.740000002</v>
      </c>
      <c r="G349" s="38">
        <v>3399135.6900000009</v>
      </c>
      <c r="H349" s="39">
        <v>1055647.8700000001</v>
      </c>
      <c r="I349" s="39">
        <v>3712630.99</v>
      </c>
      <c r="J349" s="85"/>
    </row>
    <row r="350" spans="1:11">
      <c r="A350" s="30"/>
      <c r="B350" s="17" t="s">
        <v>14</v>
      </c>
      <c r="C350" s="40">
        <v>9823551665.3799992</v>
      </c>
      <c r="D350" s="80"/>
      <c r="E350" s="37">
        <v>96254427.920000002</v>
      </c>
      <c r="F350" s="37">
        <v>250961661.47000003</v>
      </c>
      <c r="G350" s="38">
        <v>11631914.279999999</v>
      </c>
      <c r="H350" s="39">
        <v>12896401.369999999</v>
      </c>
      <c r="I350" s="39">
        <v>22212004.579999998</v>
      </c>
      <c r="J350" s="85"/>
    </row>
    <row r="351" spans="1:11" ht="15.75" thickBot="1">
      <c r="A351" s="30"/>
      <c r="B351" s="21" t="s">
        <v>15</v>
      </c>
      <c r="C351" s="54">
        <v>401124293771</v>
      </c>
      <c r="D351" s="54">
        <v>241867710.77000001</v>
      </c>
      <c r="E351" s="54">
        <v>2563438807.0600004</v>
      </c>
      <c r="F351" s="54">
        <v>6735743552.7300005</v>
      </c>
      <c r="G351" s="54">
        <v>265951404.61286631</v>
      </c>
      <c r="H351" s="54">
        <v>199190718.77000001</v>
      </c>
      <c r="I351" s="54">
        <v>388731261.59999996</v>
      </c>
      <c r="J351" s="86"/>
    </row>
    <row r="352" spans="1:11" ht="15.75" thickBot="1">
      <c r="F352" s="47"/>
    </row>
    <row r="353" spans="1:10">
      <c r="A353" s="33">
        <v>43525</v>
      </c>
      <c r="B353" s="13" t="s">
        <v>2</v>
      </c>
      <c r="C353" s="14" t="s">
        <v>92</v>
      </c>
      <c r="D353" s="14" t="s">
        <v>4</v>
      </c>
      <c r="E353" s="14" t="s">
        <v>94</v>
      </c>
      <c r="F353" s="14" t="s">
        <v>6</v>
      </c>
      <c r="G353" s="14" t="s">
        <v>7</v>
      </c>
      <c r="H353" s="14" t="s">
        <v>8</v>
      </c>
      <c r="I353" s="14" t="s">
        <v>9</v>
      </c>
      <c r="J353" s="15" t="s">
        <v>92</v>
      </c>
    </row>
    <row r="354" spans="1:10">
      <c r="A354" s="30"/>
      <c r="B354" s="17" t="s">
        <v>11</v>
      </c>
      <c r="C354" s="37">
        <v>386248594116.34998</v>
      </c>
      <c r="D354" s="78">
        <v>290758591.56</v>
      </c>
      <c r="E354" s="37">
        <v>1942712965.8099999</v>
      </c>
      <c r="F354" s="37">
        <v>8400200100.6499996</v>
      </c>
      <c r="G354" s="38">
        <v>56005349233.580002</v>
      </c>
      <c r="H354" s="39">
        <v>122687225.07799999</v>
      </c>
      <c r="I354" s="39">
        <v>385100424.82800001</v>
      </c>
      <c r="J354" s="84">
        <v>349521350857.13196</v>
      </c>
    </row>
    <row r="355" spans="1:10">
      <c r="A355" s="30"/>
      <c r="B355" s="17" t="s">
        <v>12</v>
      </c>
      <c r="C355" s="37">
        <v>6777562504.3599997</v>
      </c>
      <c r="D355" s="79"/>
      <c r="E355" s="37">
        <v>3793725.16</v>
      </c>
      <c r="F355" s="37">
        <v>10958629.84</v>
      </c>
      <c r="G355" s="38">
        <v>18368288.93</v>
      </c>
      <c r="H355" s="39">
        <v>37665005.019000001</v>
      </c>
      <c r="I355" s="39">
        <v>138058431.29899999</v>
      </c>
      <c r="J355" s="85"/>
    </row>
    <row r="356" spans="1:10">
      <c r="A356" s="30"/>
      <c r="B356" s="17" t="s">
        <v>13</v>
      </c>
      <c r="C356" s="37">
        <v>552455248.15999997</v>
      </c>
      <c r="D356" s="79"/>
      <c r="E356" s="37">
        <v>2845598.5</v>
      </c>
      <c r="F356" s="37">
        <v>22975450.240000002</v>
      </c>
      <c r="G356" s="38">
        <v>1814507.0200000003</v>
      </c>
      <c r="H356" s="39">
        <v>2782822.031</v>
      </c>
      <c r="I356" s="39">
        <v>6495453.0209999997</v>
      </c>
      <c r="J356" s="85"/>
    </row>
    <row r="357" spans="1:10">
      <c r="A357" s="30"/>
      <c r="B357" s="17" t="s">
        <v>14</v>
      </c>
      <c r="C357" s="40">
        <v>9885846296.579998</v>
      </c>
      <c r="D357" s="80"/>
      <c r="E357" s="37">
        <v>58676264.030000001</v>
      </c>
      <c r="F357" s="37">
        <v>309637925.5</v>
      </c>
      <c r="G357" s="38">
        <v>45345445.220000006</v>
      </c>
      <c r="H357" s="39">
        <v>7881926.5</v>
      </c>
      <c r="I357" s="39">
        <v>30093931.079999998</v>
      </c>
      <c r="J357" s="85"/>
    </row>
    <row r="358" spans="1:10" ht="15.75" thickBot="1">
      <c r="A358" s="30"/>
      <c r="B358" s="21" t="s">
        <v>15</v>
      </c>
      <c r="C358" s="54">
        <v>403464458165.44995</v>
      </c>
      <c r="D358" s="54">
        <v>290758591.56</v>
      </c>
      <c r="E358" s="54">
        <v>2008028553.5</v>
      </c>
      <c r="F358" s="54">
        <v>8743772106.2299995</v>
      </c>
      <c r="G358" s="54">
        <v>56070877474.75</v>
      </c>
      <c r="H358" s="54">
        <v>171016978.62799999</v>
      </c>
      <c r="I358" s="54">
        <v>559748240.22800004</v>
      </c>
      <c r="J358" s="86"/>
    </row>
    <row r="359" spans="1:10" ht="15.75" thickBot="1"/>
    <row r="360" spans="1:10">
      <c r="A360" s="33">
        <v>43556</v>
      </c>
      <c r="B360" s="13" t="s">
        <v>2</v>
      </c>
      <c r="C360" s="14" t="s">
        <v>92</v>
      </c>
      <c r="D360" s="14" t="s">
        <v>4</v>
      </c>
      <c r="E360" s="14" t="s">
        <v>95</v>
      </c>
      <c r="F360" s="14" t="s">
        <v>6</v>
      </c>
      <c r="G360" s="14" t="s">
        <v>7</v>
      </c>
      <c r="H360" s="14" t="s">
        <v>8</v>
      </c>
      <c r="I360" s="14" t="s">
        <v>9</v>
      </c>
      <c r="J360" s="15" t="s">
        <v>92</v>
      </c>
    </row>
    <row r="361" spans="1:10">
      <c r="A361" s="30"/>
      <c r="B361" s="17" t="s">
        <v>11</v>
      </c>
      <c r="C361" s="37">
        <v>332509980493.53998</v>
      </c>
      <c r="D361" s="78">
        <v>1788584759.3099999</v>
      </c>
      <c r="E361" s="37">
        <v>1140079820.3699999</v>
      </c>
      <c r="F361" s="37">
        <v>9540279921.0200005</v>
      </c>
      <c r="G361" s="38">
        <v>594107239.48000002</v>
      </c>
      <c r="H361" s="39">
        <v>139859104.13</v>
      </c>
      <c r="I361" s="39">
        <v>524959528.958</v>
      </c>
      <c r="J361" s="84">
        <v>350721554631.66003</v>
      </c>
    </row>
    <row r="362" spans="1:10">
      <c r="A362" s="30"/>
      <c r="B362" s="17" t="s">
        <v>12</v>
      </c>
      <c r="C362" s="37">
        <v>6506519932.4000006</v>
      </c>
      <c r="D362" s="79"/>
      <c r="E362" s="37">
        <v>1841897.49</v>
      </c>
      <c r="F362" s="37">
        <v>12800527.33</v>
      </c>
      <c r="G362" s="38">
        <v>946435858.49000001</v>
      </c>
      <c r="H362" s="39">
        <v>39229112.409999996</v>
      </c>
      <c r="I362" s="39">
        <v>177287543.70899999</v>
      </c>
      <c r="J362" s="85"/>
    </row>
    <row r="363" spans="1:10">
      <c r="A363" s="30"/>
      <c r="B363" s="17" t="s">
        <v>13</v>
      </c>
      <c r="C363" s="37">
        <v>554351127.07000005</v>
      </c>
      <c r="D363" s="79"/>
      <c r="E363" s="37">
        <v>4352022.22</v>
      </c>
      <c r="F363" s="37">
        <v>27327472.460000001</v>
      </c>
      <c r="G363" s="38">
        <v>4010856.56</v>
      </c>
      <c r="H363" s="39">
        <v>1814259.5</v>
      </c>
      <c r="I363" s="39">
        <v>8309712.5209999997</v>
      </c>
      <c r="J363" s="85"/>
    </row>
    <row r="364" spans="1:10">
      <c r="A364" s="30"/>
      <c r="B364" s="17" t="s">
        <v>14</v>
      </c>
      <c r="C364" s="40">
        <v>9950499304.1199989</v>
      </c>
      <c r="D364" s="80"/>
      <c r="E364" s="37">
        <v>81280139.219999999</v>
      </c>
      <c r="F364" s="37">
        <v>390918064.72000003</v>
      </c>
      <c r="G364" s="38">
        <v>62525361.700000003</v>
      </c>
      <c r="H364" s="39">
        <v>27953071.809999999</v>
      </c>
      <c r="I364" s="39">
        <v>58047002.890000001</v>
      </c>
      <c r="J364" s="85"/>
    </row>
    <row r="365" spans="1:10" ht="15.75" thickBot="1">
      <c r="A365" s="30"/>
      <c r="B365" s="21" t="s">
        <v>15</v>
      </c>
      <c r="C365" s="54">
        <v>349521350857.13</v>
      </c>
      <c r="D365" s="54">
        <v>1788584759.3099999</v>
      </c>
      <c r="E365" s="54">
        <v>1227553879.3</v>
      </c>
      <c r="F365" s="54">
        <v>9971325985.5299988</v>
      </c>
      <c r="G365" s="54">
        <v>1607079316.23</v>
      </c>
      <c r="H365" s="54">
        <v>208855547.84999999</v>
      </c>
      <c r="I365" s="54">
        <v>768603788.07800007</v>
      </c>
      <c r="J365" s="86"/>
    </row>
    <row r="366" spans="1:10" ht="15.75" thickBot="1"/>
    <row r="367" spans="1:10">
      <c r="A367" s="33">
        <v>43586</v>
      </c>
      <c r="B367" s="59" t="s">
        <v>2</v>
      </c>
      <c r="C367" s="14" t="s">
        <v>92</v>
      </c>
      <c r="D367" s="14" t="s">
        <v>4</v>
      </c>
      <c r="E367" s="14" t="s">
        <v>96</v>
      </c>
      <c r="F367" s="14" t="s">
        <v>6</v>
      </c>
      <c r="G367" s="14" t="s">
        <v>7</v>
      </c>
      <c r="H367" s="14" t="s">
        <v>8</v>
      </c>
      <c r="I367" s="14" t="s">
        <v>9</v>
      </c>
      <c r="J367" s="15" t="s">
        <v>92</v>
      </c>
    </row>
    <row r="368" spans="1:10">
      <c r="A368" s="30"/>
      <c r="B368" s="60" t="s">
        <v>11</v>
      </c>
      <c r="C368" s="37">
        <v>334280516870.03998</v>
      </c>
      <c r="D368" s="78">
        <v>362139438.54000002</v>
      </c>
      <c r="E368" s="37">
        <v>2298534573.3299999</v>
      </c>
      <c r="F368" s="37">
        <v>11838814494.35</v>
      </c>
      <c r="G368" s="38">
        <v>537236762.85174596</v>
      </c>
      <c r="H368" s="39">
        <v>125666649.23</v>
      </c>
      <c r="I368" s="39">
        <v>650626178.18799996</v>
      </c>
      <c r="J368" s="84">
        <v>352715173947.88818</v>
      </c>
    </row>
    <row r="369" spans="1:13">
      <c r="A369" s="30"/>
      <c r="B369" s="17" t="s">
        <v>12</v>
      </c>
      <c r="C369" s="37">
        <v>5832297722.04</v>
      </c>
      <c r="D369" s="79"/>
      <c r="E369" s="37">
        <v>7269929.3899999997</v>
      </c>
      <c r="F369" s="37">
        <v>20070456.719999999</v>
      </c>
      <c r="G369" s="38">
        <v>5299037.4500000039</v>
      </c>
      <c r="H369" s="39">
        <v>37193255.539999999</v>
      </c>
      <c r="I369" s="39">
        <v>214480799.24899998</v>
      </c>
      <c r="J369" s="85"/>
    </row>
    <row r="370" spans="1:13">
      <c r="A370" s="30"/>
      <c r="B370" s="17" t="s">
        <v>13</v>
      </c>
      <c r="C370" s="37">
        <v>555841073.86000001</v>
      </c>
      <c r="D370" s="79"/>
      <c r="E370" s="37">
        <v>2885215.8</v>
      </c>
      <c r="F370" s="37">
        <v>30212688.260000002</v>
      </c>
      <c r="G370" s="38">
        <v>1271811.2700000003</v>
      </c>
      <c r="H370" s="39">
        <v>1170848.99</v>
      </c>
      <c r="I370" s="39">
        <v>9480561.5109999999</v>
      </c>
      <c r="J370" s="85"/>
    </row>
    <row r="371" spans="1:13">
      <c r="A371" s="30"/>
      <c r="B371" s="17" t="s">
        <v>14</v>
      </c>
      <c r="C371" s="40">
        <v>10052898965.719999</v>
      </c>
      <c r="D371" s="80"/>
      <c r="E371" s="37">
        <v>47211681.689999998</v>
      </c>
      <c r="F371" s="37">
        <v>438129746.41000003</v>
      </c>
      <c r="G371" s="38">
        <v>8988569.7600000016</v>
      </c>
      <c r="H371" s="39">
        <v>7594587.4299999997</v>
      </c>
      <c r="I371" s="39">
        <v>65641590.32</v>
      </c>
      <c r="J371" s="85"/>
    </row>
    <row r="372" spans="1:13" ht="15.75" thickBot="1">
      <c r="A372" s="30"/>
      <c r="B372" s="21" t="s">
        <v>15</v>
      </c>
      <c r="C372" s="54">
        <v>350721554631.65991</v>
      </c>
      <c r="D372" s="54">
        <v>362139438.54000002</v>
      </c>
      <c r="E372" s="54">
        <v>2355901400.21</v>
      </c>
      <c r="F372" s="54">
        <v>12327227385.74</v>
      </c>
      <c r="G372" s="54">
        <v>552796181.33174598</v>
      </c>
      <c r="H372" s="54">
        <v>171625341.19000003</v>
      </c>
      <c r="I372" s="54">
        <v>940229129.26800001</v>
      </c>
      <c r="J372" s="86"/>
    </row>
    <row r="373" spans="1:13" ht="15.75" thickBot="1">
      <c r="D373" s="47"/>
    </row>
    <row r="374" spans="1:13">
      <c r="A374" s="33">
        <v>43617</v>
      </c>
      <c r="B374" s="13" t="s">
        <v>2</v>
      </c>
      <c r="C374" s="14" t="s">
        <v>92</v>
      </c>
      <c r="D374" s="14" t="s">
        <v>4</v>
      </c>
      <c r="E374" s="14" t="s">
        <v>97</v>
      </c>
      <c r="F374" s="14" t="s">
        <v>6</v>
      </c>
      <c r="G374" s="14" t="s">
        <v>7</v>
      </c>
      <c r="H374" s="14" t="s">
        <v>8</v>
      </c>
      <c r="I374" s="14" t="s">
        <v>9</v>
      </c>
      <c r="J374" s="15" t="s">
        <v>92</v>
      </c>
    </row>
    <row r="375" spans="1:13">
      <c r="A375" s="30"/>
      <c r="B375" s="17" t="s">
        <v>11</v>
      </c>
      <c r="C375" s="37">
        <v>336170603381.69</v>
      </c>
      <c r="D375" s="78">
        <v>1540903612.6600001</v>
      </c>
      <c r="E375" s="37">
        <v>1145340284.4000001</v>
      </c>
      <c r="F375" s="37">
        <v>12984154778.75</v>
      </c>
      <c r="G375" s="38">
        <v>1049581354.7113506</v>
      </c>
      <c r="H375" s="39">
        <v>139760548.22</v>
      </c>
      <c r="I375" s="39">
        <v>790386726.40799999</v>
      </c>
      <c r="J375" s="84">
        <v>354213021413.96863</v>
      </c>
    </row>
    <row r="376" spans="1:13">
      <c r="A376" s="30"/>
      <c r="B376" s="17" t="s">
        <v>12</v>
      </c>
      <c r="C376" s="37">
        <v>5826893464.4300003</v>
      </c>
      <c r="D376" s="79"/>
      <c r="E376" s="37">
        <v>4242245.9800000004</v>
      </c>
      <c r="F376" s="37">
        <v>24312702.699999999</v>
      </c>
      <c r="G376" s="38">
        <v>3425062.6699999925</v>
      </c>
      <c r="H376" s="39">
        <v>32593535.379999999</v>
      </c>
      <c r="I376" s="39">
        <v>247074334.62899998</v>
      </c>
      <c r="J376" s="85"/>
    </row>
    <row r="377" spans="1:13">
      <c r="A377" s="30"/>
      <c r="B377" s="17" t="s">
        <v>13</v>
      </c>
      <c r="C377" s="37">
        <v>557372870.02999997</v>
      </c>
      <c r="D377" s="79"/>
      <c r="E377" s="37">
        <v>3043609.8</v>
      </c>
      <c r="F377" s="37">
        <v>33256298.060000002</v>
      </c>
      <c r="G377" s="38">
        <v>2094474.93</v>
      </c>
      <c r="H377" s="39">
        <v>1527806.29</v>
      </c>
      <c r="I377" s="39">
        <v>11008367.800999999</v>
      </c>
      <c r="J377" s="85"/>
    </row>
    <row r="378" spans="1:13">
      <c r="A378" s="30"/>
      <c r="B378" s="17" t="s">
        <v>14</v>
      </c>
      <c r="C378" s="40">
        <v>10160304231.74</v>
      </c>
      <c r="D378" s="80"/>
      <c r="E378" s="37">
        <v>74852927.909999996</v>
      </c>
      <c r="F378" s="37">
        <v>512982674.32000005</v>
      </c>
      <c r="G378" s="38">
        <v>20443523.910000004</v>
      </c>
      <c r="H378" s="39">
        <v>21108908.559999999</v>
      </c>
      <c r="I378" s="39">
        <v>86750498.879999995</v>
      </c>
      <c r="J378" s="85"/>
    </row>
    <row r="379" spans="1:13" ht="15.75" thickBot="1">
      <c r="A379" s="30"/>
      <c r="B379" s="21" t="s">
        <v>15</v>
      </c>
      <c r="C379" s="54">
        <v>352715173947.89001</v>
      </c>
      <c r="D379" s="54">
        <v>1540903612.6600001</v>
      </c>
      <c r="E379" s="54">
        <v>1227479068.0900002</v>
      </c>
      <c r="F379" s="54">
        <v>13554706453.83</v>
      </c>
      <c r="G379" s="54">
        <v>1075544416.2213504</v>
      </c>
      <c r="H379" s="54">
        <v>194990798.44999999</v>
      </c>
      <c r="I379" s="54">
        <v>1135219927.7179999</v>
      </c>
      <c r="J379" s="86"/>
    </row>
    <row r="380" spans="1:13" ht="15.75" thickBo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>
      <c r="A381" s="33">
        <v>43647</v>
      </c>
      <c r="B381" s="13" t="s">
        <v>2</v>
      </c>
      <c r="C381" s="14" t="s">
        <v>92</v>
      </c>
      <c r="D381" s="14" t="s">
        <v>4</v>
      </c>
      <c r="E381" s="14" t="s">
        <v>98</v>
      </c>
      <c r="F381" s="14" t="s">
        <v>6</v>
      </c>
      <c r="G381" s="14" t="s">
        <v>7</v>
      </c>
      <c r="H381" s="14" t="s">
        <v>8</v>
      </c>
      <c r="I381" s="14" t="s">
        <v>9</v>
      </c>
      <c r="J381" s="15" t="s">
        <v>92</v>
      </c>
      <c r="K381" s="47"/>
      <c r="L381" s="47"/>
      <c r="M381" s="47"/>
    </row>
    <row r="382" spans="1:13">
      <c r="A382" s="30"/>
      <c r="B382" s="17" t="s">
        <v>11</v>
      </c>
      <c r="C382" s="37">
        <v>337560262288.31</v>
      </c>
      <c r="D382" s="78">
        <v>479889918.99000001</v>
      </c>
      <c r="E382" s="37">
        <v>2179153156.4499955</v>
      </c>
      <c r="F382" s="37">
        <v>15163307935.199995</v>
      </c>
      <c r="G382" s="38">
        <v>1331549058.0412602</v>
      </c>
      <c r="H382" s="39">
        <v>122516055.16</v>
      </c>
      <c r="I382" s="39">
        <v>912902781.56799996</v>
      </c>
      <c r="J382" s="84">
        <v>355127588219.2287</v>
      </c>
      <c r="K382" s="47"/>
      <c r="L382" s="47"/>
      <c r="M382" s="47"/>
    </row>
    <row r="383" spans="1:13">
      <c r="A383" s="30"/>
      <c r="B383" s="17" t="s">
        <v>12</v>
      </c>
      <c r="C383" s="37">
        <v>5840245837.3500004</v>
      </c>
      <c r="D383" s="79"/>
      <c r="E383" s="37">
        <v>151645039.51998547</v>
      </c>
      <c r="F383" s="37">
        <v>175957742.21998546</v>
      </c>
      <c r="G383" s="38">
        <v>263173142.29999822</v>
      </c>
      <c r="H383" s="39">
        <v>37311706.039999999</v>
      </c>
      <c r="I383" s="39">
        <v>284386040.66899997</v>
      </c>
      <c r="J383" s="85"/>
      <c r="K383" s="47"/>
      <c r="L383" s="47"/>
      <c r="M383" s="47"/>
    </row>
    <row r="384" spans="1:13">
      <c r="A384" s="30"/>
      <c r="B384" s="17" t="s">
        <v>13</v>
      </c>
      <c r="C384" s="37">
        <v>561670866.60000002</v>
      </c>
      <c r="D384" s="79"/>
      <c r="E384" s="37">
        <v>7503937.9399999995</v>
      </c>
      <c r="F384" s="37">
        <v>40760236</v>
      </c>
      <c r="G384" s="38">
        <v>6063991.4600000018</v>
      </c>
      <c r="H384" s="39">
        <v>1212439.06</v>
      </c>
      <c r="I384" s="39">
        <v>12220806.861</v>
      </c>
      <c r="J384" s="85"/>
      <c r="K384" s="47"/>
      <c r="L384" s="47"/>
      <c r="M384" s="47"/>
    </row>
    <row r="385" spans="1:10">
      <c r="A385" s="30"/>
      <c r="B385" s="17" t="s">
        <v>14</v>
      </c>
      <c r="C385" s="40">
        <v>10250842421.709999</v>
      </c>
      <c r="D385" s="80"/>
      <c r="E385" s="37">
        <v>35394482.939999983</v>
      </c>
      <c r="F385" s="37">
        <v>548377157.25999999</v>
      </c>
      <c r="G385" s="38">
        <v>166046992.52999988</v>
      </c>
      <c r="H385" s="39">
        <v>11146345.99</v>
      </c>
      <c r="I385" s="39">
        <v>97896844.86999999</v>
      </c>
      <c r="J385" s="85"/>
    </row>
    <row r="386" spans="1:10" ht="15.75" thickBot="1">
      <c r="A386" s="30"/>
      <c r="B386" s="21" t="s">
        <v>15</v>
      </c>
      <c r="C386" s="54">
        <v>354213021413.96997</v>
      </c>
      <c r="D386" s="54">
        <v>479889918.99000001</v>
      </c>
      <c r="E386" s="54">
        <v>2373696616.8499813</v>
      </c>
      <c r="F386" s="54">
        <v>15928403070.679981</v>
      </c>
      <c r="G386" s="54">
        <v>1766833184.3312585</v>
      </c>
      <c r="H386" s="54">
        <v>172186546.25</v>
      </c>
      <c r="I386" s="54">
        <v>1307406473.9679999</v>
      </c>
      <c r="J386" s="86"/>
    </row>
    <row r="387" spans="1:10" ht="16.5" thickBot="1">
      <c r="E387" s="61"/>
    </row>
    <row r="388" spans="1:10">
      <c r="A388" s="33">
        <v>43678</v>
      </c>
      <c r="B388" s="13" t="s">
        <v>2</v>
      </c>
      <c r="C388" s="14" t="s">
        <v>92</v>
      </c>
      <c r="D388" s="14" t="s">
        <v>4</v>
      </c>
      <c r="E388" s="14" t="s">
        <v>99</v>
      </c>
      <c r="F388" s="14" t="s">
        <v>6</v>
      </c>
      <c r="G388" s="14" t="s">
        <v>7</v>
      </c>
      <c r="H388" s="14" t="s">
        <v>8</v>
      </c>
      <c r="I388" s="14" t="s">
        <v>9</v>
      </c>
      <c r="J388" s="15" t="s">
        <v>92</v>
      </c>
    </row>
    <row r="389" spans="1:10">
      <c r="A389" s="30"/>
      <c r="B389" s="17" t="s">
        <v>11</v>
      </c>
      <c r="C389" s="37">
        <v>338687830803.19</v>
      </c>
      <c r="D389" s="78">
        <v>210770812.13</v>
      </c>
      <c r="E389" s="37">
        <v>3313311706.1300063</v>
      </c>
      <c r="F389" s="37">
        <v>18476619641.330002</v>
      </c>
      <c r="G389" s="38">
        <v>1393078057.3107793</v>
      </c>
      <c r="H389" s="39">
        <v>141131789.38</v>
      </c>
      <c r="I389" s="39">
        <v>1054034570.948</v>
      </c>
      <c r="J389" s="84">
        <v>357149965787.66925</v>
      </c>
    </row>
    <row r="390" spans="1:10">
      <c r="A390" s="30"/>
      <c r="B390" s="17" t="s">
        <v>12</v>
      </c>
      <c r="C390" s="37">
        <v>5731694835</v>
      </c>
      <c r="D390" s="79"/>
      <c r="E390" s="37">
        <v>1047771.3599999989</v>
      </c>
      <c r="F390" s="37">
        <v>177005513.57998544</v>
      </c>
      <c r="G390" s="38">
        <v>3663330.319999998</v>
      </c>
      <c r="H390" s="39">
        <v>37872681.840000004</v>
      </c>
      <c r="I390" s="39">
        <v>322258722.50899994</v>
      </c>
      <c r="J390" s="85"/>
    </row>
    <row r="391" spans="1:10">
      <c r="A391" s="30"/>
      <c r="B391" s="17" t="s">
        <v>13</v>
      </c>
      <c r="C391" s="37">
        <v>566617487.88999999</v>
      </c>
      <c r="D391" s="79"/>
      <c r="E391" s="37">
        <v>12789655.119999999</v>
      </c>
      <c r="F391" s="37">
        <v>53549891.119999997</v>
      </c>
      <c r="G391" s="38">
        <v>2409213.6700000004</v>
      </c>
      <c r="H391" s="39">
        <v>1191023.7100000002</v>
      </c>
      <c r="I391" s="39">
        <v>13411830.571</v>
      </c>
      <c r="J391" s="85"/>
    </row>
    <row r="392" spans="1:10">
      <c r="A392" s="30"/>
      <c r="B392" s="17" t="s">
        <v>14</v>
      </c>
      <c r="C392" s="40">
        <v>10141445093.15</v>
      </c>
      <c r="D392" s="80"/>
      <c r="E392" s="37">
        <v>114900823.62999997</v>
      </c>
      <c r="F392" s="37">
        <v>663277980.88999999</v>
      </c>
      <c r="G392" s="38">
        <v>32850231.740000002</v>
      </c>
      <c r="H392" s="39">
        <v>18246871.960000001</v>
      </c>
      <c r="I392" s="39">
        <v>116143716.82999998</v>
      </c>
      <c r="J392" s="85"/>
    </row>
    <row r="393" spans="1:10" ht="15.75" thickBot="1">
      <c r="A393" s="30"/>
      <c r="B393" s="21" t="s">
        <v>15</v>
      </c>
      <c r="C393" s="54">
        <v>355127588219.23004</v>
      </c>
      <c r="D393" s="54">
        <v>210770812.13</v>
      </c>
      <c r="E393" s="54">
        <v>3442049956.2400064</v>
      </c>
      <c r="F393" s="54">
        <v>19370453026.919987</v>
      </c>
      <c r="G393" s="54">
        <v>1432000833.0407794</v>
      </c>
      <c r="H393" s="54">
        <v>198442366.89000002</v>
      </c>
      <c r="I393" s="54">
        <v>1505848840.8579998</v>
      </c>
      <c r="J393" s="86"/>
    </row>
    <row r="394" spans="1:10" ht="15.75" thickBot="1"/>
    <row r="395" spans="1:10">
      <c r="A395" s="33">
        <v>43709</v>
      </c>
      <c r="B395" s="13" t="s">
        <v>2</v>
      </c>
      <c r="C395" s="14" t="s">
        <v>92</v>
      </c>
      <c r="D395" s="14" t="s">
        <v>4</v>
      </c>
      <c r="E395" s="14" t="s">
        <v>100</v>
      </c>
      <c r="F395" s="14" t="s">
        <v>6</v>
      </c>
      <c r="G395" s="14" t="s">
        <v>7</v>
      </c>
      <c r="H395" s="14" t="s">
        <v>8</v>
      </c>
      <c r="I395" s="14" t="s">
        <v>9</v>
      </c>
      <c r="J395" s="15" t="s">
        <v>92</v>
      </c>
    </row>
    <row r="396" spans="1:10">
      <c r="A396" s="30"/>
      <c r="B396" s="17" t="s">
        <v>11</v>
      </c>
      <c r="C396" s="37">
        <v>340553178919.08002</v>
      </c>
      <c r="D396" s="78">
        <v>993476660.94000006</v>
      </c>
      <c r="E396" s="37">
        <v>2526571273.2700019</v>
      </c>
      <c r="F396" s="37">
        <v>21003190914.600002</v>
      </c>
      <c r="G396" s="38">
        <v>1089467809.6400001</v>
      </c>
      <c r="H396" s="39">
        <v>140985152.16890299</v>
      </c>
      <c r="I396" s="39">
        <v>1195019723.1169028</v>
      </c>
      <c r="J396" s="84">
        <v>359655541145.89111</v>
      </c>
    </row>
    <row r="397" spans="1:10">
      <c r="A397" s="30"/>
      <c r="B397" s="17" t="s">
        <v>12</v>
      </c>
      <c r="C397" s="37">
        <v>5726244191.3999996</v>
      </c>
      <c r="D397" s="79"/>
      <c r="E397" s="37">
        <v>163213796.94997731</v>
      </c>
      <c r="F397" s="37">
        <v>340219310.52996278</v>
      </c>
      <c r="G397" s="38">
        <v>5623553.8700000094</v>
      </c>
      <c r="H397" s="39">
        <v>36129447.159999996</v>
      </c>
      <c r="I397" s="39">
        <v>358388169.66899991</v>
      </c>
      <c r="J397" s="85"/>
    </row>
    <row r="398" spans="1:10">
      <c r="A398" s="30"/>
      <c r="B398" s="17" t="s">
        <v>13</v>
      </c>
      <c r="C398" s="37">
        <v>575930752.09000003</v>
      </c>
      <c r="D398" s="79"/>
      <c r="E398" s="37">
        <v>6378122.120000001</v>
      </c>
      <c r="F398" s="37">
        <v>59928013.239999995</v>
      </c>
      <c r="G398" s="38">
        <v>2841982.0900000003</v>
      </c>
      <c r="H398" s="39">
        <v>1532142.03</v>
      </c>
      <c r="I398" s="39">
        <v>14943972.601</v>
      </c>
      <c r="J398" s="85"/>
    </row>
    <row r="399" spans="1:10">
      <c r="A399" s="30"/>
      <c r="B399" s="17" t="s">
        <v>14</v>
      </c>
      <c r="C399" s="40">
        <v>10294611925.1</v>
      </c>
      <c r="D399" s="80"/>
      <c r="E399" s="37">
        <v>143427514.2899999</v>
      </c>
      <c r="F399" s="37">
        <v>806705495.17999983</v>
      </c>
      <c r="G399" s="38">
        <v>33233426.430000003</v>
      </c>
      <c r="H399" s="39">
        <v>17678495.960000001</v>
      </c>
      <c r="I399" s="39">
        <v>133822212.78999999</v>
      </c>
      <c r="J399" s="85"/>
    </row>
    <row r="400" spans="1:10" ht="15.75" thickBot="1">
      <c r="A400" s="30"/>
      <c r="B400" s="21" t="s">
        <v>15</v>
      </c>
      <c r="C400" s="54">
        <v>357149965787.67004</v>
      </c>
      <c r="D400" s="54">
        <v>993476660.94000006</v>
      </c>
      <c r="E400" s="54">
        <v>2839590706.6299791</v>
      </c>
      <c r="F400" s="54">
        <v>22210043733.549969</v>
      </c>
      <c r="G400" s="54">
        <v>1131166772.0300002</v>
      </c>
      <c r="H400" s="54">
        <v>196325237.318903</v>
      </c>
      <c r="I400" s="54">
        <v>1702174078.1769028</v>
      </c>
      <c r="J400" s="86"/>
    </row>
    <row r="401" spans="1:10" ht="15.75" thickBot="1"/>
    <row r="402" spans="1:10">
      <c r="A402" s="33">
        <v>43739</v>
      </c>
      <c r="B402" s="13" t="s">
        <v>2</v>
      </c>
      <c r="C402" s="14" t="s">
        <v>92</v>
      </c>
      <c r="D402" s="14" t="s">
        <v>4</v>
      </c>
      <c r="E402" s="14" t="s">
        <v>101</v>
      </c>
      <c r="F402" s="14" t="s">
        <v>6</v>
      </c>
      <c r="G402" s="14" t="s">
        <v>7</v>
      </c>
      <c r="H402" s="14" t="s">
        <v>8</v>
      </c>
      <c r="I402" s="14" t="s">
        <v>9</v>
      </c>
      <c r="J402" s="15" t="s">
        <v>92</v>
      </c>
    </row>
    <row r="403" spans="1:10">
      <c r="A403" s="30"/>
      <c r="B403" s="17" t="s">
        <v>11</v>
      </c>
      <c r="C403" s="37">
        <v>342709617792.09003</v>
      </c>
      <c r="D403" s="78">
        <v>322235488.20019531</v>
      </c>
      <c r="E403" s="37">
        <v>7805441718.1499996</v>
      </c>
      <c r="F403" s="37">
        <v>28808632632.75</v>
      </c>
      <c r="G403" s="38">
        <v>37031564427.959999</v>
      </c>
      <c r="H403" s="39">
        <v>156615848.93000001</v>
      </c>
      <c r="I403" s="39">
        <v>1351635572.0469029</v>
      </c>
      <c r="J403" s="84">
        <v>330681796178.01025</v>
      </c>
    </row>
    <row r="404" spans="1:10">
      <c r="A404" s="30"/>
      <c r="B404" s="17" t="s">
        <v>12</v>
      </c>
      <c r="C404" s="37">
        <v>5885245918.3199997</v>
      </c>
      <c r="D404" s="79"/>
      <c r="E404" s="37">
        <v>1301135.31</v>
      </c>
      <c r="F404" s="37">
        <v>341520445.83996278</v>
      </c>
      <c r="G404" s="38">
        <v>3465064.7099999986</v>
      </c>
      <c r="H404" s="39">
        <v>45553947.32</v>
      </c>
      <c r="I404" s="39">
        <v>403942116.9889999</v>
      </c>
      <c r="J404" s="85"/>
    </row>
    <row r="405" spans="1:10">
      <c r="A405" s="30"/>
      <c r="B405" s="17" t="s">
        <v>13</v>
      </c>
      <c r="C405" s="37">
        <v>585136575.58000004</v>
      </c>
      <c r="D405" s="79"/>
      <c r="E405" s="37">
        <v>15575724.33</v>
      </c>
      <c r="F405" s="37">
        <v>75503737.569999993</v>
      </c>
      <c r="G405" s="38">
        <v>1424747.01</v>
      </c>
      <c r="H405" s="39">
        <v>1499683.3</v>
      </c>
      <c r="I405" s="39">
        <v>16443655.901000001</v>
      </c>
      <c r="J405" s="85"/>
    </row>
    <row r="406" spans="1:10">
      <c r="A406" s="30"/>
      <c r="B406" s="17" t="s">
        <v>14</v>
      </c>
      <c r="C406" s="40">
        <v>10475540859.9</v>
      </c>
      <c r="D406" s="80"/>
      <c r="E406" s="37">
        <v>202940486.78999999</v>
      </c>
      <c r="F406" s="37">
        <v>1009645981.9699998</v>
      </c>
      <c r="G406" s="38">
        <v>53703989.719999999</v>
      </c>
      <c r="H406" s="39">
        <v>27411811.710000001</v>
      </c>
      <c r="I406" s="39">
        <v>161234024.5</v>
      </c>
      <c r="J406" s="85"/>
    </row>
    <row r="407" spans="1:10" ht="15.75" thickBot="1">
      <c r="A407" s="30"/>
      <c r="B407" s="21" t="s">
        <v>15</v>
      </c>
      <c r="C407" s="54">
        <v>359655541145.89008</v>
      </c>
      <c r="D407" s="54">
        <v>322235488.20019531</v>
      </c>
      <c r="E407" s="54">
        <v>8025259064.5799999</v>
      </c>
      <c r="F407" s="54">
        <v>30235302798.129963</v>
      </c>
      <c r="G407" s="54">
        <v>37090158229.400002</v>
      </c>
      <c r="H407" s="54">
        <v>231081291.26000002</v>
      </c>
      <c r="I407" s="54">
        <v>1933255369.4369028</v>
      </c>
      <c r="J407" s="86"/>
    </row>
    <row r="408" spans="1:10" ht="15.75" thickBot="1"/>
    <row r="409" spans="1:10">
      <c r="A409" s="33">
        <v>43770</v>
      </c>
      <c r="B409" s="13" t="s">
        <v>2</v>
      </c>
      <c r="C409" s="14" t="s">
        <v>92</v>
      </c>
      <c r="D409" s="14" t="s">
        <v>4</v>
      </c>
      <c r="E409" s="14" t="s">
        <v>102</v>
      </c>
      <c r="F409" s="14" t="s">
        <v>6</v>
      </c>
      <c r="G409" s="14" t="s">
        <v>7</v>
      </c>
      <c r="H409" s="14" t="s">
        <v>8</v>
      </c>
      <c r="I409" s="14" t="s">
        <v>9</v>
      </c>
      <c r="J409" s="15" t="s">
        <v>92</v>
      </c>
    </row>
    <row r="410" spans="1:10">
      <c r="A410" s="30"/>
      <c r="B410" s="17" t="s">
        <v>11</v>
      </c>
      <c r="C410" s="37">
        <v>313587520995.23999</v>
      </c>
      <c r="D410" s="78">
        <v>540830337.10000002</v>
      </c>
      <c r="E410" s="37">
        <v>393519415.95999998</v>
      </c>
      <c r="F410" s="37">
        <v>29202152048.709999</v>
      </c>
      <c r="G410" s="38">
        <v>766661681.96000004</v>
      </c>
      <c r="H410" s="39">
        <v>200630674.94999999</v>
      </c>
      <c r="I410" s="39">
        <v>1552266246.9969029</v>
      </c>
      <c r="J410" s="84">
        <v>330662873700.82001</v>
      </c>
    </row>
    <row r="411" spans="1:10">
      <c r="A411" s="30"/>
      <c r="B411" s="17" t="s">
        <v>12</v>
      </c>
      <c r="C411" s="37">
        <v>5870027542.6700001</v>
      </c>
      <c r="D411" s="79"/>
      <c r="E411" s="37">
        <v>779123.61</v>
      </c>
      <c r="F411" s="37">
        <v>342299569.44996279</v>
      </c>
      <c r="G411" s="38">
        <v>3041214.54</v>
      </c>
      <c r="H411" s="39">
        <v>33688489.409999996</v>
      </c>
      <c r="I411" s="39">
        <v>437630606.39899993</v>
      </c>
      <c r="J411" s="85"/>
    </row>
    <row r="412" spans="1:10">
      <c r="A412" s="30"/>
      <c r="B412" s="17" t="s">
        <v>13</v>
      </c>
      <c r="C412" s="37">
        <v>596262685.20000005</v>
      </c>
      <c r="D412" s="79"/>
      <c r="E412" s="37">
        <v>28931871.350000001</v>
      </c>
      <c r="F412" s="37">
        <v>104435608.91999999</v>
      </c>
      <c r="G412" s="38">
        <v>768456.98</v>
      </c>
      <c r="H412" s="39">
        <v>82613.83</v>
      </c>
      <c r="I412" s="39">
        <v>16526269.731000001</v>
      </c>
      <c r="J412" s="85"/>
    </row>
    <row r="413" spans="1:10">
      <c r="A413" s="30"/>
      <c r="B413" s="17" t="s">
        <v>14</v>
      </c>
      <c r="C413" s="40">
        <v>10627984954.9</v>
      </c>
      <c r="D413" s="80"/>
      <c r="E413" s="37">
        <v>64647879.020000003</v>
      </c>
      <c r="F413" s="37">
        <v>1074293860.9899998</v>
      </c>
      <c r="G413" s="38">
        <v>9455103.3699999992</v>
      </c>
      <c r="H413" s="39">
        <v>33302869.190000001</v>
      </c>
      <c r="I413" s="39">
        <v>194536893.69</v>
      </c>
      <c r="J413" s="85"/>
    </row>
    <row r="414" spans="1:10" ht="15.75" thickBot="1">
      <c r="A414" s="30"/>
      <c r="B414" s="21" t="s">
        <v>15</v>
      </c>
      <c r="C414" s="54">
        <v>330681796178.01001</v>
      </c>
      <c r="D414" s="54">
        <v>540830337.10000002</v>
      </c>
      <c r="E414" s="54">
        <v>487878289.94</v>
      </c>
      <c r="F414" s="54">
        <v>30723181088.069962</v>
      </c>
      <c r="G414" s="54">
        <v>779926456.85000002</v>
      </c>
      <c r="H414" s="54">
        <v>267704647.38</v>
      </c>
      <c r="I414" s="54">
        <v>2200960016.8169026</v>
      </c>
      <c r="J414" s="86"/>
    </row>
    <row r="415" spans="1:10" ht="15.75" thickBot="1">
      <c r="D415" s="47"/>
      <c r="E415" s="47"/>
    </row>
    <row r="416" spans="1:10">
      <c r="A416" s="33">
        <v>43800</v>
      </c>
      <c r="B416" s="13" t="s">
        <v>2</v>
      </c>
      <c r="C416" s="14" t="s">
        <v>92</v>
      </c>
      <c r="D416" s="14" t="s">
        <v>4</v>
      </c>
      <c r="E416" s="14" t="s">
        <v>103</v>
      </c>
      <c r="F416" s="14" t="s">
        <v>6</v>
      </c>
      <c r="G416" s="14" t="s">
        <v>7</v>
      </c>
      <c r="H416" s="14" t="s">
        <v>8</v>
      </c>
      <c r="I416" s="14" t="s">
        <v>9</v>
      </c>
      <c r="J416" s="15" t="s">
        <v>92</v>
      </c>
    </row>
    <row r="417" spans="1:11">
      <c r="A417" s="30"/>
      <c r="B417" s="17" t="s">
        <v>11</v>
      </c>
      <c r="C417" s="37">
        <v>313447125109.5</v>
      </c>
      <c r="D417" s="78">
        <v>32675328.149999999</v>
      </c>
      <c r="E417" s="37">
        <v>829844904.11000001</v>
      </c>
      <c r="F417" s="37">
        <v>30031996952.82</v>
      </c>
      <c r="G417" s="38">
        <v>799239681.15999997</v>
      </c>
      <c r="H417" s="39">
        <v>1599940687.3699999</v>
      </c>
      <c r="I417" s="39">
        <v>3152206934.3669028</v>
      </c>
      <c r="J417" s="84">
        <v>329306092759.43005</v>
      </c>
    </row>
    <row r="418" spans="1:11">
      <c r="A418" s="30"/>
      <c r="B418" s="17" t="s">
        <v>12</v>
      </c>
      <c r="C418" s="37">
        <v>5877104182.4300003</v>
      </c>
      <c r="D418" s="79"/>
      <c r="E418" s="37">
        <v>77307417.269999996</v>
      </c>
      <c r="F418" s="37">
        <v>419606986.71996278</v>
      </c>
      <c r="G418" s="38">
        <v>1564757.1600000001</v>
      </c>
      <c r="H418" s="39">
        <v>33415796.82</v>
      </c>
      <c r="I418" s="39">
        <v>471046403.21899992</v>
      </c>
      <c r="J418" s="85"/>
    </row>
    <row r="419" spans="1:11">
      <c r="A419" s="30"/>
      <c r="B419" s="17" t="s">
        <v>13</v>
      </c>
      <c r="C419" s="37">
        <v>640592069.44000006</v>
      </c>
      <c r="D419" s="79"/>
      <c r="E419" s="37">
        <v>129232649.76000001</v>
      </c>
      <c r="F419" s="37">
        <v>233668258.68000001</v>
      </c>
      <c r="G419" s="38">
        <v>1111928.3600000001</v>
      </c>
      <c r="H419" s="39">
        <v>2195249.8699999996</v>
      </c>
      <c r="I419" s="39">
        <v>18721519.601</v>
      </c>
      <c r="J419" s="85"/>
    </row>
    <row r="420" spans="1:11">
      <c r="A420" s="30"/>
      <c r="B420" s="17" t="s">
        <v>14</v>
      </c>
      <c r="C420" s="40">
        <v>10698052339.450001</v>
      </c>
      <c r="D420" s="80"/>
      <c r="E420" s="37">
        <v>120232932.81999999</v>
      </c>
      <c r="F420" s="37">
        <v>1194526793.8099997</v>
      </c>
      <c r="G420" s="38">
        <v>79018512.139999971</v>
      </c>
      <c r="H420" s="39">
        <v>29587560.620000005</v>
      </c>
      <c r="I420" s="39">
        <v>224124454.31</v>
      </c>
      <c r="J420" s="85"/>
    </row>
    <row r="421" spans="1:11" ht="15.75" thickBot="1">
      <c r="A421" s="30"/>
      <c r="B421" s="21" t="s">
        <v>15</v>
      </c>
      <c r="C421" s="54">
        <v>330662873700.82001</v>
      </c>
      <c r="D421" s="54">
        <v>32675328.149999999</v>
      </c>
      <c r="E421" s="54">
        <v>1156617903.96</v>
      </c>
      <c r="F421" s="54">
        <v>31879798992.029964</v>
      </c>
      <c r="G421" s="54">
        <v>880934878.81999993</v>
      </c>
      <c r="H421" s="54">
        <v>1665139294.6799998</v>
      </c>
      <c r="I421" s="54">
        <v>3866099311.4969025</v>
      </c>
      <c r="J421" s="86"/>
    </row>
    <row r="422" spans="1:11" ht="15.75" thickBot="1">
      <c r="F422" s="47"/>
    </row>
    <row r="423" spans="1:11">
      <c r="A423" s="33">
        <v>43831</v>
      </c>
      <c r="B423" s="13" t="s">
        <v>2</v>
      </c>
      <c r="C423" s="14" t="s">
        <v>92</v>
      </c>
      <c r="D423" s="14" t="s">
        <v>4</v>
      </c>
      <c r="E423" s="14" t="s">
        <v>104</v>
      </c>
      <c r="F423" s="14" t="s">
        <v>6</v>
      </c>
      <c r="G423" s="14" t="s">
        <v>7</v>
      </c>
      <c r="H423" s="14" t="s">
        <v>8</v>
      </c>
      <c r="I423" s="14" t="s">
        <v>9</v>
      </c>
      <c r="J423" s="15" t="s">
        <v>105</v>
      </c>
      <c r="K423" s="16"/>
    </row>
    <row r="424" spans="1:11">
      <c r="A424" s="30"/>
      <c r="B424" s="17" t="s">
        <v>11</v>
      </c>
      <c r="C424" s="37">
        <v>311855398179.82996</v>
      </c>
      <c r="D424" s="78">
        <v>912030702.71002197</v>
      </c>
      <c r="E424" s="37">
        <v>1404552507.3</v>
      </c>
      <c r="F424" s="37">
        <v>1404552507.3</v>
      </c>
      <c r="G424" s="38">
        <v>1401662210.9300001</v>
      </c>
      <c r="H424" s="39">
        <v>199959340.66670999</v>
      </c>
      <c r="I424" s="39">
        <v>199959340.66670999</v>
      </c>
      <c r="J424" s="84">
        <v>330000688173.20325</v>
      </c>
      <c r="K424" s="10"/>
    </row>
    <row r="425" spans="1:11">
      <c r="A425" s="30"/>
      <c r="B425" s="17" t="s">
        <v>12</v>
      </c>
      <c r="C425" s="37">
        <v>5870770405.9299994</v>
      </c>
      <c r="D425" s="79"/>
      <c r="E425" s="37">
        <v>1410402.39</v>
      </c>
      <c r="F425" s="37">
        <v>1410402.39</v>
      </c>
      <c r="G425" s="38">
        <v>77510115.860000342</v>
      </c>
      <c r="H425" s="39">
        <v>31387180.48</v>
      </c>
      <c r="I425" s="39">
        <v>31387180.48</v>
      </c>
      <c r="J425" s="85"/>
      <c r="K425" s="10"/>
    </row>
    <row r="426" spans="1:11">
      <c r="A426" s="30"/>
      <c r="B426" s="17" t="s">
        <v>13</v>
      </c>
      <c r="C426" s="37">
        <v>754419116.97000003</v>
      </c>
      <c r="D426" s="79"/>
      <c r="E426" s="37">
        <v>13094603.18</v>
      </c>
      <c r="F426" s="37">
        <v>13094603.18</v>
      </c>
      <c r="G426" s="38">
        <v>822160.62000000011</v>
      </c>
      <c r="H426" s="39">
        <v>2288837.63</v>
      </c>
      <c r="I426" s="39">
        <v>2288837.63</v>
      </c>
      <c r="J426" s="85"/>
      <c r="K426" s="10"/>
    </row>
    <row r="427" spans="1:11">
      <c r="A427" s="30"/>
      <c r="B427" s="17" t="s">
        <v>14</v>
      </c>
      <c r="C427" s="40">
        <v>10825505056.700001</v>
      </c>
      <c r="D427" s="80"/>
      <c r="E427" s="37">
        <v>90011469.510000005</v>
      </c>
      <c r="F427" s="37">
        <v>90011469.510000005</v>
      </c>
      <c r="G427" s="38">
        <v>6260752.4600000009</v>
      </c>
      <c r="H427" s="39">
        <v>6613672.6699999999</v>
      </c>
      <c r="I427" s="39">
        <v>6613672.6699999999</v>
      </c>
      <c r="J427" s="85"/>
      <c r="K427" s="10"/>
    </row>
    <row r="428" spans="1:11" ht="15.75" thickBot="1">
      <c r="A428" s="30"/>
      <c r="B428" s="21" t="s">
        <v>15</v>
      </c>
      <c r="C428" s="54">
        <v>329306092759.42993</v>
      </c>
      <c r="D428" s="54">
        <v>912030702.71002197</v>
      </c>
      <c r="E428" s="54">
        <v>1509068982.3800001</v>
      </c>
      <c r="F428" s="54">
        <v>1509068982.3800001</v>
      </c>
      <c r="G428" s="54">
        <v>1486255239.8700004</v>
      </c>
      <c r="H428" s="54">
        <v>240249031.44670996</v>
      </c>
      <c r="I428" s="54">
        <v>240249031.44670996</v>
      </c>
      <c r="J428" s="86"/>
      <c r="K428" s="10"/>
    </row>
    <row r="429" spans="1:11" ht="15.75" thickBot="1">
      <c r="F429" s="47"/>
      <c r="J429" s="46"/>
    </row>
    <row r="430" spans="1:11">
      <c r="A430" s="33">
        <v>43862</v>
      </c>
      <c r="B430" s="13" t="s">
        <v>2</v>
      </c>
      <c r="C430" s="14" t="s">
        <v>105</v>
      </c>
      <c r="D430" s="14" t="s">
        <v>4</v>
      </c>
      <c r="E430" s="14" t="s">
        <v>106</v>
      </c>
      <c r="F430" s="14" t="s">
        <v>6</v>
      </c>
      <c r="G430" s="14" t="s">
        <v>7</v>
      </c>
      <c r="H430" s="14" t="s">
        <v>8</v>
      </c>
      <c r="I430" s="14" t="s">
        <v>9</v>
      </c>
      <c r="J430" s="15" t="s">
        <v>105</v>
      </c>
    </row>
    <row r="431" spans="1:11">
      <c r="A431" s="30"/>
      <c r="B431" s="17" t="s">
        <v>11</v>
      </c>
      <c r="C431" s="37">
        <v>312131271568.19</v>
      </c>
      <c r="D431" s="78">
        <v>632466279.03999996</v>
      </c>
      <c r="E431" s="37">
        <v>1873791280.3800001</v>
      </c>
      <c r="F431" s="37">
        <v>3278343787.6800003</v>
      </c>
      <c r="G431" s="38">
        <v>452087334.13000011</v>
      </c>
      <c r="H431" s="39">
        <v>145938734.22999999</v>
      </c>
      <c r="I431" s="39">
        <v>345898074.89670998</v>
      </c>
      <c r="J431" s="84">
        <v>331884315401.97998</v>
      </c>
    </row>
    <row r="432" spans="1:11">
      <c r="A432" s="30"/>
      <c r="B432" s="17" t="s">
        <v>12</v>
      </c>
      <c r="C432" s="37">
        <v>5889976637.0100002</v>
      </c>
      <c r="D432" s="79"/>
      <c r="E432" s="37">
        <v>939249.69</v>
      </c>
      <c r="F432" s="37">
        <v>2349652.08</v>
      </c>
      <c r="G432" s="38">
        <v>10307905.329999967</v>
      </c>
      <c r="H432" s="39">
        <v>23540704.109999999</v>
      </c>
      <c r="I432" s="39">
        <v>54927884.590000004</v>
      </c>
      <c r="J432" s="85"/>
    </row>
    <row r="433" spans="1:10">
      <c r="A433" s="30"/>
      <c r="B433" s="17" t="s">
        <v>13</v>
      </c>
      <c r="C433" s="37">
        <v>767497779.42999995</v>
      </c>
      <c r="D433" s="79"/>
      <c r="E433" s="37">
        <v>5415165.5800000001</v>
      </c>
      <c r="F433" s="37">
        <v>18509768.759999998</v>
      </c>
      <c r="G433" s="38">
        <v>13700814.77</v>
      </c>
      <c r="H433" s="39">
        <v>1890952.55</v>
      </c>
      <c r="I433" s="39">
        <v>4179790.1799999997</v>
      </c>
      <c r="J433" s="85"/>
    </row>
    <row r="434" spans="1:10">
      <c r="A434" s="30"/>
      <c r="B434" s="17" t="s">
        <v>14</v>
      </c>
      <c r="C434" s="40">
        <v>11211942188.57</v>
      </c>
      <c r="D434" s="80"/>
      <c r="E434" s="37">
        <v>51495240.759999998</v>
      </c>
      <c r="F434" s="37">
        <v>141506710.27000001</v>
      </c>
      <c r="G434" s="38">
        <v>25029709.739999998</v>
      </c>
      <c r="H434" s="39">
        <v>7983831.8099999996</v>
      </c>
      <c r="I434" s="39">
        <v>14597504.48</v>
      </c>
      <c r="J434" s="85"/>
    </row>
    <row r="435" spans="1:10" ht="15.75" thickBot="1">
      <c r="A435" s="30"/>
      <c r="B435" s="21" t="s">
        <v>15</v>
      </c>
      <c r="C435" s="54">
        <v>330000688173.20001</v>
      </c>
      <c r="D435" s="54">
        <v>632466279.03999996</v>
      </c>
      <c r="E435" s="54">
        <v>1931640936.4100001</v>
      </c>
      <c r="F435" s="54">
        <v>3440709918.7900004</v>
      </c>
      <c r="G435" s="54">
        <v>501125763.97000009</v>
      </c>
      <c r="H435" s="54">
        <v>179354222.69999999</v>
      </c>
      <c r="I435" s="54">
        <v>419603254.14670998</v>
      </c>
      <c r="J435" s="86"/>
    </row>
    <row r="436" spans="1:10" ht="15.75" thickBot="1">
      <c r="D436" s="47"/>
    </row>
    <row r="437" spans="1:10">
      <c r="A437" s="33">
        <v>43891</v>
      </c>
      <c r="B437" s="13" t="s">
        <v>2</v>
      </c>
      <c r="C437" s="14" t="s">
        <v>105</v>
      </c>
      <c r="D437" s="14" t="s">
        <v>4</v>
      </c>
      <c r="E437" s="14" t="s">
        <v>107</v>
      </c>
      <c r="F437" s="14" t="s">
        <v>6</v>
      </c>
      <c r="G437" s="14" t="s">
        <v>7</v>
      </c>
      <c r="H437" s="14" t="s">
        <v>8</v>
      </c>
      <c r="I437" s="14" t="s">
        <v>9</v>
      </c>
      <c r="J437" s="15" t="s">
        <v>105</v>
      </c>
    </row>
    <row r="438" spans="1:10">
      <c r="A438" s="30"/>
      <c r="B438" s="17" t="s">
        <v>11</v>
      </c>
      <c r="C438" s="37">
        <v>313960565498.03998</v>
      </c>
      <c r="D438" s="78">
        <v>409097286.61938477</v>
      </c>
      <c r="E438" s="37">
        <v>1878849501.1300001</v>
      </c>
      <c r="F438" s="37">
        <v>5157193288.8100004</v>
      </c>
      <c r="G438" s="38">
        <v>440237924.01999998</v>
      </c>
      <c r="H438" s="39">
        <v>110192292.99393199</v>
      </c>
      <c r="I438" s="39">
        <v>456090367.89064199</v>
      </c>
      <c r="J438" s="84">
        <v>331881228353.32526</v>
      </c>
    </row>
    <row r="439" spans="1:10">
      <c r="A439" s="30"/>
      <c r="B439" s="17" t="s">
        <v>12</v>
      </c>
      <c r="C439" s="37">
        <v>5874941683.0799999</v>
      </c>
      <c r="D439" s="79"/>
      <c r="E439" s="37">
        <v>148465.26999999999</v>
      </c>
      <c r="F439" s="37">
        <v>2498117.35</v>
      </c>
      <c r="G439" s="38">
        <v>1457436128.3502491</v>
      </c>
      <c r="H439" s="39">
        <v>19876321.52</v>
      </c>
      <c r="I439" s="39">
        <v>74804206.109999999</v>
      </c>
      <c r="J439" s="85"/>
    </row>
    <row r="440" spans="1:10">
      <c r="A440" s="30"/>
      <c r="B440" s="17" t="s">
        <v>13</v>
      </c>
      <c r="C440" s="37">
        <v>759598951.96000004</v>
      </c>
      <c r="D440" s="79"/>
      <c r="E440" s="37">
        <v>1776545.7</v>
      </c>
      <c r="F440" s="37">
        <v>20286314.459999997</v>
      </c>
      <c r="G440" s="38">
        <v>2104932.5399999996</v>
      </c>
      <c r="H440" s="39">
        <v>1188421.68</v>
      </c>
      <c r="I440" s="39">
        <v>5368211.8599999994</v>
      </c>
      <c r="J440" s="85"/>
    </row>
    <row r="441" spans="1:10">
      <c r="A441" s="30"/>
      <c r="B441" s="17" t="s">
        <v>14</v>
      </c>
      <c r="C441" s="40">
        <v>11289209268.9</v>
      </c>
      <c r="D441" s="80"/>
      <c r="E441" s="37">
        <v>128373514.58</v>
      </c>
      <c r="F441" s="37">
        <v>269880224.85000002</v>
      </c>
      <c r="G441" s="38">
        <v>374370080.59000003</v>
      </c>
      <c r="H441" s="39">
        <v>15926260.26</v>
      </c>
      <c r="I441" s="39">
        <v>30523764.740000002</v>
      </c>
      <c r="J441" s="85"/>
    </row>
    <row r="442" spans="1:10" ht="15.75" thickBot="1">
      <c r="A442" s="30"/>
      <c r="B442" s="21" t="s">
        <v>15</v>
      </c>
      <c r="C442" s="54">
        <v>331884315401.98004</v>
      </c>
      <c r="D442" s="54">
        <v>409097286.61938477</v>
      </c>
      <c r="E442" s="54">
        <v>2009148026.6800001</v>
      </c>
      <c r="F442" s="54">
        <v>5449857945.4700012</v>
      </c>
      <c r="G442" s="54">
        <v>2274149065.5002489</v>
      </c>
      <c r="H442" s="54">
        <v>147183296.45393199</v>
      </c>
      <c r="I442" s="54">
        <v>566786550.60064197</v>
      </c>
      <c r="J442" s="86"/>
    </row>
    <row r="443" spans="1:10" ht="15.75" thickBot="1"/>
    <row r="444" spans="1:10">
      <c r="A444" s="33">
        <v>43922</v>
      </c>
      <c r="B444" s="13" t="s">
        <v>2</v>
      </c>
      <c r="C444" s="14" t="s">
        <v>105</v>
      </c>
      <c r="D444" s="14" t="s">
        <v>4</v>
      </c>
      <c r="E444" s="14" t="s">
        <v>108</v>
      </c>
      <c r="F444" s="14" t="s">
        <v>6</v>
      </c>
      <c r="G444" s="14" t="s">
        <v>7</v>
      </c>
      <c r="H444" s="14" t="s">
        <v>8</v>
      </c>
      <c r="I444" s="14" t="s">
        <v>9</v>
      </c>
      <c r="J444" s="15" t="s">
        <v>105</v>
      </c>
    </row>
    <row r="445" spans="1:10">
      <c r="A445" s="30"/>
      <c r="B445" s="17" t="s">
        <v>11</v>
      </c>
      <c r="C445" s="37">
        <v>315562765878.20001</v>
      </c>
      <c r="D445" s="78">
        <v>121079889.52</v>
      </c>
      <c r="E445" s="37">
        <v>2208024222.23</v>
      </c>
      <c r="F445" s="37">
        <v>7365217511.0400009</v>
      </c>
      <c r="G445" s="38">
        <v>1134893496.6200001</v>
      </c>
      <c r="H445" s="39">
        <v>81132744.5596852</v>
      </c>
      <c r="I445" s="39">
        <v>537223112.45032716</v>
      </c>
      <c r="J445" s="84">
        <v>333006584316.63037</v>
      </c>
    </row>
    <row r="446" spans="1:10">
      <c r="A446" s="30"/>
      <c r="B446" s="17" t="s">
        <v>12</v>
      </c>
      <c r="C446" s="37">
        <v>4450394658.7600002</v>
      </c>
      <c r="D446" s="79"/>
      <c r="E446" s="37">
        <v>47303.38</v>
      </c>
      <c r="F446" s="37">
        <v>2545420.73</v>
      </c>
      <c r="G446" s="38">
        <v>6626139.3400000166</v>
      </c>
      <c r="H446" s="39">
        <v>9026739.7100000009</v>
      </c>
      <c r="I446" s="39">
        <v>83830945.819999993</v>
      </c>
      <c r="J446" s="85"/>
    </row>
    <row r="447" spans="1:10">
      <c r="A447" s="30"/>
      <c r="B447" s="17" t="s">
        <v>13</v>
      </c>
      <c r="C447" s="37">
        <v>763673080.37</v>
      </c>
      <c r="D447" s="79"/>
      <c r="E447" s="37">
        <v>6219541.3799999999</v>
      </c>
      <c r="F447" s="37">
        <v>26505855.839999996</v>
      </c>
      <c r="G447" s="38">
        <v>2239089.7000000002</v>
      </c>
      <c r="H447" s="39">
        <v>731147.43</v>
      </c>
      <c r="I447" s="39">
        <v>6099359.2899999991</v>
      </c>
      <c r="J447" s="85"/>
    </row>
    <row r="448" spans="1:10">
      <c r="A448" s="30"/>
      <c r="B448" s="17" t="s">
        <v>14</v>
      </c>
      <c r="C448" s="40">
        <v>11104394736</v>
      </c>
      <c r="D448" s="80"/>
      <c r="E448" s="37">
        <v>39263415.020000003</v>
      </c>
      <c r="F448" s="37">
        <v>309143639.87</v>
      </c>
      <c r="G448" s="38">
        <v>10538853.390000001</v>
      </c>
      <c r="H448" s="39">
        <v>4090197.48</v>
      </c>
      <c r="I448" s="39">
        <v>34613962.219999999</v>
      </c>
      <c r="J448" s="85"/>
    </row>
    <row r="449" spans="1:13" ht="15.75" thickBot="1">
      <c r="A449" s="30"/>
      <c r="B449" s="21" t="s">
        <v>15</v>
      </c>
      <c r="C449" s="54">
        <v>331881228353.33002</v>
      </c>
      <c r="D449" s="54">
        <v>121079889.52</v>
      </c>
      <c r="E449" s="54">
        <v>2253554482.0100002</v>
      </c>
      <c r="F449" s="54">
        <v>7703412427.4800005</v>
      </c>
      <c r="G449" s="54">
        <v>1154297579.0500002</v>
      </c>
      <c r="H449" s="54">
        <v>94980829.17968522</v>
      </c>
      <c r="I449" s="54">
        <v>661767379.78032708</v>
      </c>
      <c r="J449" s="86"/>
    </row>
    <row r="450" spans="1:13" ht="15.75" thickBot="1">
      <c r="H450" s="47"/>
    </row>
    <row r="451" spans="1:13">
      <c r="A451" s="33">
        <v>43952</v>
      </c>
      <c r="B451" s="13" t="s">
        <v>2</v>
      </c>
      <c r="C451" s="14" t="s">
        <v>105</v>
      </c>
      <c r="D451" s="14" t="s">
        <v>4</v>
      </c>
      <c r="E451" s="14" t="s">
        <v>109</v>
      </c>
      <c r="F451" s="14" t="s">
        <v>6</v>
      </c>
      <c r="G451" s="14" t="s">
        <v>7</v>
      </c>
      <c r="H451" s="14" t="s">
        <v>8</v>
      </c>
      <c r="I451" s="14" t="s">
        <v>9</v>
      </c>
      <c r="J451" s="15" t="s">
        <v>105</v>
      </c>
    </row>
    <row r="452" spans="1:13">
      <c r="A452" s="30"/>
      <c r="B452" s="17" t="s">
        <v>11</v>
      </c>
      <c r="C452" s="37">
        <v>316666967925.48999</v>
      </c>
      <c r="D452" s="78">
        <v>48856393.9180298</v>
      </c>
      <c r="E452" s="38">
        <v>3328862745.21</v>
      </c>
      <c r="F452" s="37">
        <v>10694080256.25</v>
      </c>
      <c r="G452" s="38">
        <v>981336230.98840332</v>
      </c>
      <c r="H452" s="39">
        <v>96444782.230000004</v>
      </c>
      <c r="I452" s="39">
        <v>633667894.68032718</v>
      </c>
      <c r="J452" s="84">
        <v>335393669391.13965</v>
      </c>
    </row>
    <row r="453" spans="1:13">
      <c r="A453" s="30"/>
      <c r="B453" s="17" t="s">
        <v>12</v>
      </c>
      <c r="C453" s="37">
        <v>4427109661.3400002</v>
      </c>
      <c r="D453" s="79"/>
      <c r="E453" s="38">
        <v>137085.97</v>
      </c>
      <c r="F453" s="37">
        <v>2682506.7000000002</v>
      </c>
      <c r="G453" s="38">
        <v>4992409.3300000019</v>
      </c>
      <c r="H453" s="39">
        <v>11849725.189999999</v>
      </c>
      <c r="I453" s="39">
        <v>95680671.00999999</v>
      </c>
      <c r="J453" s="85"/>
    </row>
    <row r="454" spans="1:13">
      <c r="A454" s="30"/>
      <c r="B454" s="17" t="s">
        <v>13</v>
      </c>
      <c r="C454" s="37">
        <v>769008144.28999996</v>
      </c>
      <c r="D454" s="79"/>
      <c r="E454" s="38">
        <v>21828848.960000001</v>
      </c>
      <c r="F454" s="37">
        <v>48334704.799999997</v>
      </c>
      <c r="G454" s="38">
        <v>1182909.31</v>
      </c>
      <c r="H454" s="39">
        <v>712377.51</v>
      </c>
      <c r="I454" s="39">
        <v>6811736.7999999989</v>
      </c>
      <c r="J454" s="85"/>
    </row>
    <row r="455" spans="1:13">
      <c r="A455" s="30"/>
      <c r="B455" s="17" t="s">
        <v>14</v>
      </c>
      <c r="C455" s="40">
        <v>11143498585.51</v>
      </c>
      <c r="D455" s="80"/>
      <c r="E455" s="38">
        <v>129876560.40000001</v>
      </c>
      <c r="F455" s="37">
        <v>439020200.26999998</v>
      </c>
      <c r="G455" s="38">
        <v>38617010.079999998</v>
      </c>
      <c r="H455" s="39">
        <v>7341115.3099999996</v>
      </c>
      <c r="I455" s="39">
        <v>41955077.530000001</v>
      </c>
      <c r="J455" s="85"/>
    </row>
    <row r="456" spans="1:13" ht="15.75" thickBot="1">
      <c r="A456" s="30"/>
      <c r="B456" s="21" t="s">
        <v>15</v>
      </c>
      <c r="C456" s="54">
        <v>333006584316.63</v>
      </c>
      <c r="D456" s="54">
        <v>48856393.9180298</v>
      </c>
      <c r="E456" s="54">
        <v>3480705240.54</v>
      </c>
      <c r="F456" s="54">
        <v>11184117668.02</v>
      </c>
      <c r="G456" s="54">
        <v>1026128559.7084033</v>
      </c>
      <c r="H456" s="54">
        <v>116348000.24000001</v>
      </c>
      <c r="I456" s="54">
        <v>778115380.02032709</v>
      </c>
      <c r="J456" s="86"/>
    </row>
    <row r="457" spans="1:13" ht="15.75" thickBot="1"/>
    <row r="458" spans="1:13">
      <c r="A458" s="33">
        <v>43983</v>
      </c>
      <c r="B458" s="13" t="s">
        <v>2</v>
      </c>
      <c r="C458" s="14" t="s">
        <v>105</v>
      </c>
      <c r="D458" s="14" t="s">
        <v>4</v>
      </c>
      <c r="E458" s="14" t="s">
        <v>110</v>
      </c>
      <c r="F458" s="14" t="s">
        <v>6</v>
      </c>
      <c r="G458" s="14" t="s">
        <v>7</v>
      </c>
      <c r="H458" s="14" t="s">
        <v>8</v>
      </c>
      <c r="I458" s="14" t="s">
        <v>9</v>
      </c>
      <c r="J458" s="15" t="s">
        <v>105</v>
      </c>
    </row>
    <row r="459" spans="1:13">
      <c r="A459" s="30"/>
      <c r="B459" s="17" t="s">
        <v>11</v>
      </c>
      <c r="C459" s="37">
        <v>319278247760.88</v>
      </c>
      <c r="D459" s="78">
        <v>149630592.81042501</v>
      </c>
      <c r="E459" s="38">
        <v>2711921820.98</v>
      </c>
      <c r="F459" s="37">
        <v>13406002077.23</v>
      </c>
      <c r="G459" s="38">
        <v>2336813259.3200068</v>
      </c>
      <c r="H459" s="39">
        <v>118949364.58</v>
      </c>
      <c r="I459" s="39">
        <v>752617259.26032722</v>
      </c>
      <c r="J459" s="84">
        <v>335811499168.40045</v>
      </c>
    </row>
    <row r="460" spans="1:13">
      <c r="A460" s="30"/>
      <c r="B460" s="17" t="s">
        <v>12</v>
      </c>
      <c r="C460" s="37">
        <v>4454673613.3500004</v>
      </c>
      <c r="D460" s="79"/>
      <c r="E460" s="38">
        <v>114857.5</v>
      </c>
      <c r="F460" s="37">
        <v>2797364.2</v>
      </c>
      <c r="G460" s="38">
        <v>2521089.8699999992</v>
      </c>
      <c r="H460" s="39">
        <v>18393243.32</v>
      </c>
      <c r="I460" s="39">
        <v>114073914.32999998</v>
      </c>
      <c r="J460" s="85"/>
    </row>
    <row r="461" spans="1:13">
      <c r="A461" s="30"/>
      <c r="B461" s="17" t="s">
        <v>13</v>
      </c>
      <c r="C461" s="37">
        <v>790796509.83000004</v>
      </c>
      <c r="D461" s="79"/>
      <c r="E461" s="38">
        <v>3301481.94</v>
      </c>
      <c r="F461" s="37">
        <v>51636186.739999995</v>
      </c>
      <c r="G461" s="38">
        <v>1422965.1199999999</v>
      </c>
      <c r="H461" s="39">
        <v>1210672.31</v>
      </c>
      <c r="I461" s="39">
        <v>8022409.1099999994</v>
      </c>
      <c r="J461" s="85"/>
    </row>
    <row r="462" spans="1:13">
      <c r="A462" s="30"/>
      <c r="B462" s="17" t="s">
        <v>14</v>
      </c>
      <c r="C462" s="40">
        <v>10869951507.08</v>
      </c>
      <c r="D462" s="80"/>
      <c r="E462" s="38">
        <v>76375971</v>
      </c>
      <c r="F462" s="37">
        <v>515396171.26999998</v>
      </c>
      <c r="G462" s="38">
        <v>7138877.1100000003</v>
      </c>
      <c r="H462" s="39">
        <v>37065475.340000004</v>
      </c>
      <c r="I462" s="39">
        <v>79020552.870000005</v>
      </c>
      <c r="J462" s="85"/>
    </row>
    <row r="463" spans="1:13" ht="15.75" thickBot="1">
      <c r="A463" s="30"/>
      <c r="B463" s="21" t="s">
        <v>15</v>
      </c>
      <c r="C463" s="54">
        <v>335393669391.14001</v>
      </c>
      <c r="D463" s="54">
        <v>149630592.81042501</v>
      </c>
      <c r="E463" s="54">
        <v>2791714131.4200001</v>
      </c>
      <c r="F463" s="54">
        <v>13975831799.440001</v>
      </c>
      <c r="G463" s="54">
        <v>2347896191.4200068</v>
      </c>
      <c r="H463" s="54">
        <v>175618755.55000001</v>
      </c>
      <c r="I463" s="54">
        <v>953734135.57032728</v>
      </c>
      <c r="J463" s="86"/>
    </row>
    <row r="464" spans="1:13" ht="15.75" thickBot="1">
      <c r="K464" s="47"/>
      <c r="L464" s="47"/>
      <c r="M464" s="47"/>
    </row>
    <row r="465" spans="1:10">
      <c r="A465" s="33">
        <v>44013</v>
      </c>
      <c r="B465" s="13" t="s">
        <v>2</v>
      </c>
      <c r="C465" s="14" t="s">
        <v>105</v>
      </c>
      <c r="D465" s="14" t="s">
        <v>4</v>
      </c>
      <c r="E465" s="14" t="s">
        <v>111</v>
      </c>
      <c r="F465" s="14" t="s">
        <v>6</v>
      </c>
      <c r="G465" s="14" t="s">
        <v>7</v>
      </c>
      <c r="H465" s="14" t="s">
        <v>8</v>
      </c>
      <c r="I465" s="14" t="s">
        <v>9</v>
      </c>
      <c r="J465" s="15" t="s">
        <v>105</v>
      </c>
    </row>
    <row r="466" spans="1:10">
      <c r="A466" s="30"/>
      <c r="B466" s="17" t="s">
        <v>11</v>
      </c>
      <c r="C466" s="37">
        <v>319638899090.29999</v>
      </c>
      <c r="D466" s="78">
        <v>367065938.27990699</v>
      </c>
      <c r="E466" s="38">
        <v>1508223890.23</v>
      </c>
      <c r="F466" s="37">
        <v>14914225967.459999</v>
      </c>
      <c r="G466" s="38">
        <v>2837155751.2800002</v>
      </c>
      <c r="H466" s="39">
        <v>264866845.277419</v>
      </c>
      <c r="I466" s="39">
        <v>1017484104.5377462</v>
      </c>
      <c r="J466" s="84">
        <v>334038985875.62244</v>
      </c>
    </row>
    <row r="467" spans="1:10">
      <c r="A467" s="30"/>
      <c r="B467" s="17" t="s">
        <v>12</v>
      </c>
      <c r="C467" s="37">
        <v>4459358510.9099998</v>
      </c>
      <c r="D467" s="79"/>
      <c r="E467" s="38">
        <v>100638.05</v>
      </c>
      <c r="F467" s="37">
        <v>2898002.25</v>
      </c>
      <c r="G467" s="38">
        <v>17252397.210000005</v>
      </c>
      <c r="H467" s="39">
        <v>24017218.809999999</v>
      </c>
      <c r="I467" s="39">
        <v>138091133.13999999</v>
      </c>
      <c r="J467" s="85"/>
    </row>
    <row r="468" spans="1:10">
      <c r="A468" s="30"/>
      <c r="B468" s="17" t="s">
        <v>13</v>
      </c>
      <c r="C468" s="37">
        <v>794765835.53999996</v>
      </c>
      <c r="D468" s="79"/>
      <c r="E468" s="38">
        <v>2310026.96</v>
      </c>
      <c r="F468" s="37">
        <v>53946213.699999996</v>
      </c>
      <c r="G468" s="38">
        <v>19092400.639999993</v>
      </c>
      <c r="H468" s="39">
        <v>1361891.75</v>
      </c>
      <c r="I468" s="39">
        <v>9384300.8599999994</v>
      </c>
      <c r="J468" s="85"/>
    </row>
    <row r="469" spans="1:10">
      <c r="A469" s="30"/>
      <c r="B469" s="17" t="s">
        <v>14</v>
      </c>
      <c r="C469" s="40">
        <v>10918475731.65</v>
      </c>
      <c r="D469" s="80"/>
      <c r="E469" s="38">
        <v>34599895.590000004</v>
      </c>
      <c r="F469" s="37">
        <v>549996066.86000001</v>
      </c>
      <c r="G469" s="38">
        <v>474818629.19</v>
      </c>
      <c r="H469" s="39">
        <v>46248547.729999997</v>
      </c>
      <c r="I469" s="39">
        <v>125269100.59999999</v>
      </c>
      <c r="J469" s="85"/>
    </row>
    <row r="470" spans="1:10" ht="15.75" thickBot="1">
      <c r="A470" s="30"/>
      <c r="B470" s="21" t="s">
        <v>15</v>
      </c>
      <c r="C470" s="54">
        <v>335811499168.39996</v>
      </c>
      <c r="D470" s="54">
        <v>367065938.27990699</v>
      </c>
      <c r="E470" s="54">
        <v>1545234450.8299999</v>
      </c>
      <c r="F470" s="54">
        <v>15521066250.27</v>
      </c>
      <c r="G470" s="54">
        <v>3348319178.3200002</v>
      </c>
      <c r="H470" s="54">
        <v>336494503.56741899</v>
      </c>
      <c r="I470" s="54">
        <v>1290228639.1377461</v>
      </c>
      <c r="J470" s="86"/>
    </row>
    <row r="471" spans="1:10" ht="15.75" thickBot="1">
      <c r="D471" s="55"/>
    </row>
    <row r="472" spans="1:10">
      <c r="A472" s="33">
        <v>44044</v>
      </c>
      <c r="B472" s="13" t="s">
        <v>2</v>
      </c>
      <c r="C472" s="14" t="s">
        <v>105</v>
      </c>
      <c r="D472" s="14" t="s">
        <v>4</v>
      </c>
      <c r="E472" s="14" t="s">
        <v>112</v>
      </c>
      <c r="F472" s="14" t="s">
        <v>6</v>
      </c>
      <c r="G472" s="14" t="s">
        <v>7</v>
      </c>
      <c r="H472" s="14" t="s">
        <v>8</v>
      </c>
      <c r="I472" s="14" t="s">
        <v>9</v>
      </c>
      <c r="J472" s="15" t="s">
        <v>105</v>
      </c>
    </row>
    <row r="473" spans="1:10">
      <c r="A473" s="30"/>
      <c r="B473" s="17" t="s">
        <v>11</v>
      </c>
      <c r="C473" s="37">
        <v>318314916287.77002</v>
      </c>
      <c r="D473" s="78">
        <v>195121372.60003701</v>
      </c>
      <c r="E473" s="38">
        <v>1848003122.5</v>
      </c>
      <c r="F473" s="37">
        <v>16762229089.959999</v>
      </c>
      <c r="G473" s="38">
        <v>1510012651.74</v>
      </c>
      <c r="H473" s="39">
        <v>207858080.05000001</v>
      </c>
      <c r="I473" s="39">
        <v>1225342184.5877461</v>
      </c>
      <c r="J473" s="84">
        <v>334920132461.62</v>
      </c>
    </row>
    <row r="474" spans="1:10">
      <c r="A474" s="30"/>
      <c r="B474" s="17" t="s">
        <v>12</v>
      </c>
      <c r="C474" s="37">
        <v>4467100808.4700003</v>
      </c>
      <c r="D474" s="79"/>
      <c r="E474" s="38">
        <v>483605697.58999997</v>
      </c>
      <c r="F474" s="37">
        <v>486503699.83999997</v>
      </c>
      <c r="G474" s="38">
        <v>3601178.640000002</v>
      </c>
      <c r="H474" s="39">
        <v>27647221</v>
      </c>
      <c r="I474" s="39">
        <v>165738354.13999999</v>
      </c>
      <c r="J474" s="85"/>
    </row>
    <row r="475" spans="1:10">
      <c r="A475" s="30"/>
      <c r="B475" s="17" t="s">
        <v>13</v>
      </c>
      <c r="C475" s="37">
        <v>780854093.67999995</v>
      </c>
      <c r="D475" s="79"/>
      <c r="E475" s="38">
        <v>7817359.5899999999</v>
      </c>
      <c r="F475" s="37">
        <v>61763573.289999992</v>
      </c>
      <c r="G475" s="38">
        <v>2434342.79</v>
      </c>
      <c r="H475" s="39">
        <v>790013.78</v>
      </c>
      <c r="I475" s="39">
        <v>10174314.639999999</v>
      </c>
      <c r="J475" s="85"/>
    </row>
    <row r="476" spans="1:10">
      <c r="A476" s="30"/>
      <c r="B476" s="17" t="s">
        <v>14</v>
      </c>
      <c r="C476" s="40">
        <v>10476114685.700001</v>
      </c>
      <c r="D476" s="80"/>
      <c r="E476" s="38">
        <v>145274514.24000001</v>
      </c>
      <c r="F476" s="37">
        <v>695270581.10000002</v>
      </c>
      <c r="G476" s="38">
        <v>35497499.780000001</v>
      </c>
      <c r="H476" s="39">
        <v>10834492.74</v>
      </c>
      <c r="I476" s="39">
        <v>136103593.34</v>
      </c>
      <c r="J476" s="85"/>
    </row>
    <row r="477" spans="1:10" ht="15.75" thickBot="1">
      <c r="A477" s="30"/>
      <c r="B477" s="21" t="s">
        <v>15</v>
      </c>
      <c r="C477" s="54">
        <v>334038985875.62</v>
      </c>
      <c r="D477" s="54">
        <v>195121372.60003701</v>
      </c>
      <c r="E477" s="54">
        <v>2484700693.9200001</v>
      </c>
      <c r="F477" s="54">
        <v>18005766944.189999</v>
      </c>
      <c r="G477" s="54">
        <v>1551545672.95</v>
      </c>
      <c r="H477" s="54">
        <v>247129807.57000002</v>
      </c>
      <c r="I477" s="54">
        <v>1537358446.707746</v>
      </c>
      <c r="J477" s="86"/>
    </row>
    <row r="478" spans="1:10" ht="15.75" thickBot="1">
      <c r="C478" s="46"/>
    </row>
    <row r="479" spans="1:10">
      <c r="A479" s="33">
        <v>44075</v>
      </c>
      <c r="B479" s="13" t="s">
        <v>2</v>
      </c>
      <c r="C479" s="14" t="s">
        <v>105</v>
      </c>
      <c r="D479" s="14" t="s">
        <v>4</v>
      </c>
      <c r="E479" s="14" t="s">
        <v>113</v>
      </c>
      <c r="F479" s="14" t="s">
        <v>6</v>
      </c>
      <c r="G479" s="14" t="s">
        <v>7</v>
      </c>
      <c r="H479" s="14" t="s">
        <v>8</v>
      </c>
      <c r="I479" s="14" t="s">
        <v>9</v>
      </c>
      <c r="J479" s="15" t="s">
        <v>105</v>
      </c>
    </row>
    <row r="480" spans="1:10">
      <c r="A480" s="30"/>
      <c r="B480" s="17" t="s">
        <v>11</v>
      </c>
      <c r="C480" s="37">
        <v>318612865554.89001</v>
      </c>
      <c r="D480" s="78">
        <v>264405886.14007601</v>
      </c>
      <c r="E480" s="38">
        <v>1459521445.75</v>
      </c>
      <c r="F480" s="37">
        <v>18221750535.709999</v>
      </c>
      <c r="G480" s="38">
        <v>1225502820.5599999</v>
      </c>
      <c r="H480" s="39">
        <v>175057633.50844401</v>
      </c>
      <c r="I480" s="39">
        <v>1400399818.0961902</v>
      </c>
      <c r="J480" s="84">
        <v>335968315822.92169</v>
      </c>
    </row>
    <row r="481" spans="1:10">
      <c r="A481" s="30"/>
      <c r="B481" s="17" t="s">
        <v>12</v>
      </c>
      <c r="C481" s="37">
        <v>4999937829.7600002</v>
      </c>
      <c r="D481" s="79"/>
      <c r="E481" s="38">
        <v>782764180.59000003</v>
      </c>
      <c r="F481" s="37">
        <v>1269267880.4300001</v>
      </c>
      <c r="G481" s="38">
        <v>2968178.810000001</v>
      </c>
      <c r="H481" s="39">
        <v>80085360.359999999</v>
      </c>
      <c r="I481" s="39">
        <v>245823714.5</v>
      </c>
      <c r="J481" s="85"/>
    </row>
    <row r="482" spans="1:10">
      <c r="A482" s="30"/>
      <c r="B482" s="17" t="s">
        <v>13</v>
      </c>
      <c r="C482" s="37">
        <v>785604282.24000001</v>
      </c>
      <c r="D482" s="79"/>
      <c r="E482" s="38">
        <v>4602967.04</v>
      </c>
      <c r="F482" s="37">
        <v>66366540.329999991</v>
      </c>
      <c r="G482" s="38">
        <v>9836339.9900000002</v>
      </c>
      <c r="H482" s="39">
        <v>1144852.1399999999</v>
      </c>
      <c r="I482" s="39">
        <v>11319166.779999999</v>
      </c>
      <c r="J482" s="85"/>
    </row>
    <row r="483" spans="1:10">
      <c r="A483" s="30"/>
      <c r="B483" s="17" t="s">
        <v>14</v>
      </c>
      <c r="C483" s="40">
        <v>10521724794.73</v>
      </c>
      <c r="D483" s="80"/>
      <c r="E483" s="38">
        <v>62135566.140000001</v>
      </c>
      <c r="F483" s="37">
        <v>757406147.24000001</v>
      </c>
      <c r="G483" s="38">
        <v>16980292.810000002</v>
      </c>
      <c r="H483" s="39">
        <v>13671206.18</v>
      </c>
      <c r="I483" s="39">
        <v>149774799.52000001</v>
      </c>
      <c r="J483" s="85"/>
    </row>
    <row r="484" spans="1:10" ht="15.75" thickBot="1">
      <c r="A484" s="30"/>
      <c r="B484" s="21" t="s">
        <v>15</v>
      </c>
      <c r="C484" s="54">
        <v>334920132461.62</v>
      </c>
      <c r="D484" s="54">
        <v>264405886.14007601</v>
      </c>
      <c r="E484" s="54">
        <v>2309024159.52</v>
      </c>
      <c r="F484" s="54">
        <v>20314791103.710003</v>
      </c>
      <c r="G484" s="54">
        <v>1255287632.1699998</v>
      </c>
      <c r="H484" s="54">
        <v>269959052.18844402</v>
      </c>
      <c r="I484" s="54">
        <v>1807317498.8961902</v>
      </c>
      <c r="J484" s="86"/>
    </row>
    <row r="485" spans="1:10" ht="15.75" thickBot="1"/>
    <row r="486" spans="1:10">
      <c r="A486" s="33">
        <v>44105</v>
      </c>
      <c r="B486" s="13" t="s">
        <v>2</v>
      </c>
      <c r="C486" s="14" t="s">
        <v>105</v>
      </c>
      <c r="D486" s="14" t="s">
        <v>4</v>
      </c>
      <c r="E486" s="14" t="s">
        <v>114</v>
      </c>
      <c r="F486" s="14" t="s">
        <v>6</v>
      </c>
      <c r="G486" s="14" t="s">
        <v>7</v>
      </c>
      <c r="H486" s="14" t="s">
        <v>8</v>
      </c>
      <c r="I486" s="14" t="s">
        <v>9</v>
      </c>
      <c r="J486" s="15" t="s">
        <v>105</v>
      </c>
    </row>
    <row r="487" spans="1:10">
      <c r="B487" s="17" t="s">
        <v>11</v>
      </c>
      <c r="C487" s="37">
        <v>318871052118.33002</v>
      </c>
      <c r="D487" s="78">
        <v>36152881.209838897</v>
      </c>
      <c r="E487" s="38">
        <v>1187336974.1400001</v>
      </c>
      <c r="F487" s="37">
        <v>19409087509.849998</v>
      </c>
      <c r="G487" s="38">
        <v>1181793779.3499999</v>
      </c>
      <c r="H487" s="39">
        <v>169280257.40508378</v>
      </c>
      <c r="I487" s="39">
        <v>1569680075.5012741</v>
      </c>
      <c r="J487" s="84">
        <v>335981169706.02472</v>
      </c>
    </row>
    <row r="488" spans="1:10">
      <c r="B488" s="17" t="s">
        <v>12</v>
      </c>
      <c r="C488" s="37">
        <v>5691287008.5600004</v>
      </c>
      <c r="D488" s="79"/>
      <c r="E488" s="38">
        <v>870314.81</v>
      </c>
      <c r="F488" s="37">
        <v>1270138195.24</v>
      </c>
      <c r="G488" s="38">
        <v>7499752.7500000177</v>
      </c>
      <c r="H488" s="39">
        <v>82394442.060000002</v>
      </c>
      <c r="I488" s="39">
        <v>328218156.56</v>
      </c>
      <c r="J488" s="85"/>
    </row>
    <row r="489" spans="1:10">
      <c r="B489" s="17" t="s">
        <v>13</v>
      </c>
      <c r="C489" s="37">
        <v>782731291.22000003</v>
      </c>
      <c r="D489" s="79"/>
      <c r="E489" s="38">
        <v>1763683.34</v>
      </c>
      <c r="F489" s="37">
        <v>68130223.669999987</v>
      </c>
      <c r="G489" s="38">
        <v>3228893.7399999993</v>
      </c>
      <c r="H489" s="39">
        <v>2272252.1799999997</v>
      </c>
      <c r="I489" s="39">
        <v>13591418.959999999</v>
      </c>
      <c r="J489" s="85"/>
    </row>
    <row r="490" spans="1:10">
      <c r="B490" s="17" t="s">
        <v>14</v>
      </c>
      <c r="C490" s="40">
        <v>10623245404.809999</v>
      </c>
      <c r="D490" s="80"/>
      <c r="E490" s="38">
        <v>270354981.02999997</v>
      </c>
      <c r="F490" s="37">
        <v>1027761128.27</v>
      </c>
      <c r="G490" s="38">
        <v>28008056.04999999</v>
      </c>
      <c r="H490" s="39">
        <v>9147517.8900000025</v>
      </c>
      <c r="I490" s="39">
        <v>158922317.41000003</v>
      </c>
      <c r="J490" s="85"/>
    </row>
    <row r="491" spans="1:10" ht="15.75" thickBot="1">
      <c r="B491" s="21" t="s">
        <v>15</v>
      </c>
      <c r="C491" s="54">
        <v>335968315822.91998</v>
      </c>
      <c r="D491" s="54">
        <v>36152881.209838897</v>
      </c>
      <c r="E491" s="54">
        <v>1460325953.3199999</v>
      </c>
      <c r="F491" s="54">
        <v>21775117057.029999</v>
      </c>
      <c r="G491" s="54">
        <v>1220530481.8899999</v>
      </c>
      <c r="H491" s="54">
        <v>263094469.5350838</v>
      </c>
      <c r="I491" s="54">
        <v>2070411968.4312742</v>
      </c>
      <c r="J491" s="86"/>
    </row>
    <row r="492" spans="1:10" ht="15.75" thickBot="1">
      <c r="C492" s="55"/>
    </row>
    <row r="493" spans="1:10">
      <c r="A493" s="33">
        <v>44136</v>
      </c>
      <c r="B493" s="13" t="s">
        <v>2</v>
      </c>
      <c r="C493" s="14" t="s">
        <v>105</v>
      </c>
      <c r="D493" s="14" t="s">
        <v>4</v>
      </c>
      <c r="E493" s="14" t="s">
        <v>115</v>
      </c>
      <c r="F493" s="14" t="s">
        <v>6</v>
      </c>
      <c r="G493" s="14" t="s">
        <v>7</v>
      </c>
      <c r="H493" s="14" t="s">
        <v>8</v>
      </c>
      <c r="I493" s="14" t="s">
        <v>9</v>
      </c>
      <c r="J493" s="15" t="s">
        <v>105</v>
      </c>
    </row>
    <row r="494" spans="1:10">
      <c r="B494" s="17" t="s">
        <v>11</v>
      </c>
      <c r="C494" s="37">
        <v>318665005637.88</v>
      </c>
      <c r="D494" s="78">
        <v>591775524.678406</v>
      </c>
      <c r="E494" s="38">
        <v>1062880715.65</v>
      </c>
      <c r="F494" s="37">
        <v>20471968225.5</v>
      </c>
      <c r="G494" s="38">
        <v>762858029.84999979</v>
      </c>
      <c r="H494" s="39">
        <v>155302734.14847705</v>
      </c>
      <c r="I494" s="39">
        <v>1724982809.6497512</v>
      </c>
      <c r="J494" s="84">
        <v>336478097602.91986</v>
      </c>
    </row>
    <row r="495" spans="1:10">
      <c r="B495" s="17" t="s">
        <v>12</v>
      </c>
      <c r="C495" s="37">
        <v>5639900830.75</v>
      </c>
      <c r="D495" s="79"/>
      <c r="E495" s="38">
        <v>1419482.36</v>
      </c>
      <c r="F495" s="37">
        <v>1271557677.5999999</v>
      </c>
      <c r="G495" s="38">
        <v>2875758.9700000007</v>
      </c>
      <c r="H495" s="39">
        <v>66673732.589999996</v>
      </c>
      <c r="I495" s="39">
        <v>394891889.14999998</v>
      </c>
      <c r="J495" s="85"/>
    </row>
    <row r="496" spans="1:10">
      <c r="B496" s="17" t="s">
        <v>13</v>
      </c>
      <c r="C496" s="37">
        <v>783970800.72000003</v>
      </c>
      <c r="D496" s="79"/>
      <c r="E496" s="38">
        <v>2010215.03</v>
      </c>
      <c r="F496" s="37">
        <v>70140438.699999988</v>
      </c>
      <c r="G496" s="38">
        <v>1103320.6700000002</v>
      </c>
      <c r="H496" s="39">
        <v>1251356.4300000002</v>
      </c>
      <c r="I496" s="39">
        <v>14842775.389999999</v>
      </c>
      <c r="J496" s="85"/>
    </row>
    <row r="497" spans="1:11">
      <c r="B497" s="17" t="s">
        <v>14</v>
      </c>
      <c r="C497" s="40">
        <v>10892292436.68</v>
      </c>
      <c r="D497" s="80"/>
      <c r="E497" s="38">
        <v>90298862.230000004</v>
      </c>
      <c r="F497" s="37">
        <v>1118059990.5</v>
      </c>
      <c r="G497" s="38">
        <v>243416597.5399999</v>
      </c>
      <c r="H497" s="39">
        <v>17975372.859999999</v>
      </c>
      <c r="I497" s="39">
        <v>176897690.27000004</v>
      </c>
      <c r="J497" s="85"/>
    </row>
    <row r="498" spans="1:11" ht="15.75" thickBot="1">
      <c r="B498" s="21" t="s">
        <v>15</v>
      </c>
      <c r="C498" s="54">
        <v>335981169706.02997</v>
      </c>
      <c r="D498" s="54">
        <v>591775524.678406</v>
      </c>
      <c r="E498" s="54">
        <v>1156609275.27</v>
      </c>
      <c r="F498" s="54">
        <v>22931726332.299999</v>
      </c>
      <c r="G498" s="54">
        <v>1010253707.0299997</v>
      </c>
      <c r="H498" s="54">
        <v>241203196.02847707</v>
      </c>
      <c r="I498" s="54">
        <v>2311615164.4597516</v>
      </c>
      <c r="J498" s="86"/>
    </row>
    <row r="499" spans="1:11" ht="15.75" thickBot="1">
      <c r="C499" s="55"/>
      <c r="F499" s="47"/>
    </row>
    <row r="500" spans="1:11">
      <c r="A500" s="33">
        <v>44166</v>
      </c>
      <c r="B500" s="13" t="s">
        <v>2</v>
      </c>
      <c r="C500" s="14" t="s">
        <v>105</v>
      </c>
      <c r="D500" s="14" t="s">
        <v>4</v>
      </c>
      <c r="E500" s="14" t="s">
        <v>116</v>
      </c>
      <c r="F500" s="14" t="s">
        <v>6</v>
      </c>
      <c r="G500" s="14" t="s">
        <v>7</v>
      </c>
      <c r="H500" s="14" t="s">
        <v>8</v>
      </c>
      <c r="I500" s="14" t="s">
        <v>9</v>
      </c>
      <c r="J500" s="15" t="s">
        <v>105</v>
      </c>
    </row>
    <row r="501" spans="1:11">
      <c r="B501" s="17" t="s">
        <v>11</v>
      </c>
      <c r="C501" s="37">
        <v>319225498451.07001</v>
      </c>
      <c r="D501" s="78">
        <v>135522179.73962399</v>
      </c>
      <c r="E501" s="38">
        <v>994453209.99000001</v>
      </c>
      <c r="F501" s="37">
        <v>21466421435.490002</v>
      </c>
      <c r="G501" s="38">
        <v>691266489.62007403</v>
      </c>
      <c r="H501" s="39">
        <v>146296070.66928899</v>
      </c>
      <c r="I501" s="39">
        <v>1871278880.3190403</v>
      </c>
      <c r="J501" s="84">
        <v>336775290760.72021</v>
      </c>
    </row>
    <row r="502" spans="1:11">
      <c r="B502" s="17" t="s">
        <v>12</v>
      </c>
      <c r="C502" s="37">
        <v>5611862846.6400003</v>
      </c>
      <c r="D502" s="79"/>
      <c r="E502" s="38">
        <v>14214339.449999999</v>
      </c>
      <c r="F502" s="37">
        <v>1285772017.05</v>
      </c>
      <c r="G502" s="38">
        <v>2218237.549999998</v>
      </c>
      <c r="H502" s="39">
        <v>70309134.579999998</v>
      </c>
      <c r="I502" s="39">
        <v>465201023.72999996</v>
      </c>
      <c r="J502" s="85"/>
    </row>
    <row r="503" spans="1:11">
      <c r="B503" s="17" t="s">
        <v>13</v>
      </c>
      <c r="C503" s="37">
        <v>786022102.91999996</v>
      </c>
      <c r="D503" s="79"/>
      <c r="E503" s="38">
        <v>1063660.95</v>
      </c>
      <c r="F503" s="37">
        <v>71204099.649999991</v>
      </c>
      <c r="G503" s="38">
        <v>1515396.1199999999</v>
      </c>
      <c r="H503" s="39">
        <v>1912602.2</v>
      </c>
      <c r="I503" s="39">
        <v>16755377.589999998</v>
      </c>
      <c r="J503" s="85"/>
    </row>
    <row r="504" spans="1:11">
      <c r="B504" s="17" t="s">
        <v>14</v>
      </c>
      <c r="C504" s="40">
        <v>10854714202.290001</v>
      </c>
      <c r="D504" s="80"/>
      <c r="E504" s="38">
        <v>93233830.030000001</v>
      </c>
      <c r="F504" s="37">
        <v>1211293820.53</v>
      </c>
      <c r="G504" s="38">
        <v>11805143.109999999</v>
      </c>
      <c r="H504" s="39">
        <v>15970988.51</v>
      </c>
      <c r="I504" s="39">
        <v>192868678.78000003</v>
      </c>
      <c r="J504" s="85"/>
    </row>
    <row r="505" spans="1:11" ht="15.75" thickBot="1">
      <c r="B505" s="21" t="s">
        <v>15</v>
      </c>
      <c r="C505" s="54">
        <v>336478097602.91998</v>
      </c>
      <c r="D505" s="54">
        <v>135522179.73962399</v>
      </c>
      <c r="E505" s="54">
        <v>1102965040.4200001</v>
      </c>
      <c r="F505" s="54">
        <v>24034691372.720001</v>
      </c>
      <c r="G505" s="54">
        <v>706805266.40007401</v>
      </c>
      <c r="H505" s="54">
        <v>234488795.95928895</v>
      </c>
      <c r="I505" s="54">
        <v>2546103960.4190407</v>
      </c>
      <c r="J505" s="86"/>
    </row>
    <row r="506" spans="1:11" ht="15.75" thickBot="1"/>
    <row r="507" spans="1:11">
      <c r="A507" s="33">
        <v>44197</v>
      </c>
      <c r="B507" s="13" t="s">
        <v>2</v>
      </c>
      <c r="C507" s="14" t="s">
        <v>105</v>
      </c>
      <c r="D507" s="14" t="s">
        <v>4</v>
      </c>
      <c r="E507" s="14" t="s">
        <v>117</v>
      </c>
      <c r="F507" s="14" t="s">
        <v>6</v>
      </c>
      <c r="G507" s="14" t="s">
        <v>7</v>
      </c>
      <c r="H507" s="14" t="s">
        <v>8</v>
      </c>
      <c r="I507" s="14" t="s">
        <v>9</v>
      </c>
      <c r="J507" s="15" t="s">
        <v>118</v>
      </c>
      <c r="K507" s="16"/>
    </row>
    <row r="508" spans="1:11">
      <c r="A508" s="30"/>
      <c r="B508" s="17" t="s">
        <v>11</v>
      </c>
      <c r="C508" s="37">
        <v>319432854112.66998</v>
      </c>
      <c r="D508" s="78">
        <v>943665674.03973401</v>
      </c>
      <c r="E508" s="37">
        <v>869486088.05999994</v>
      </c>
      <c r="F508" s="37">
        <v>869486088.05999994</v>
      </c>
      <c r="G508" s="38">
        <v>1103372237.2500002</v>
      </c>
      <c r="H508" s="39">
        <v>160071961.85862505</v>
      </c>
      <c r="I508" s="39">
        <v>160071961.85862505</v>
      </c>
      <c r="J508" s="84">
        <v>337350097674.05109</v>
      </c>
      <c r="K508" s="10"/>
    </row>
    <row r="509" spans="1:11">
      <c r="A509" s="30"/>
      <c r="B509" s="17" t="s">
        <v>12</v>
      </c>
      <c r="C509" s="37">
        <v>5582126330.7700005</v>
      </c>
      <c r="D509" s="79"/>
      <c r="E509" s="37">
        <v>4426852.8899999997</v>
      </c>
      <c r="F509" s="37">
        <v>4426852.8899999997</v>
      </c>
      <c r="G509" s="38">
        <v>4046678.1299999971</v>
      </c>
      <c r="H509" s="39">
        <v>51421398.579999998</v>
      </c>
      <c r="I509" s="39">
        <v>51421398.579999998</v>
      </c>
      <c r="J509" s="85"/>
      <c r="K509" s="10"/>
    </row>
    <row r="510" spans="1:11">
      <c r="A510" s="30"/>
      <c r="B510" s="17" t="s">
        <v>13</v>
      </c>
      <c r="C510" s="37">
        <v>787406780.89999998</v>
      </c>
      <c r="D510" s="79"/>
      <c r="E510" s="37">
        <v>3458900.04</v>
      </c>
      <c r="F510" s="37">
        <v>3458900.04</v>
      </c>
      <c r="G510" s="38">
        <v>3388267.78</v>
      </c>
      <c r="H510" s="39">
        <v>3115732.9400000004</v>
      </c>
      <c r="I510" s="39">
        <v>3115732.9400000004</v>
      </c>
      <c r="J510" s="85"/>
      <c r="K510" s="10"/>
    </row>
    <row r="511" spans="1:11">
      <c r="A511" s="30"/>
      <c r="B511" s="17" t="s">
        <v>14</v>
      </c>
      <c r="C511" s="40">
        <v>10972903536.379999</v>
      </c>
      <c r="D511" s="80"/>
      <c r="E511" s="37">
        <v>102072419.73999999</v>
      </c>
      <c r="F511" s="37">
        <v>102072419.73999999</v>
      </c>
      <c r="G511" s="38">
        <v>12828442.990000004</v>
      </c>
      <c r="H511" s="39">
        <v>10058301.91</v>
      </c>
      <c r="I511" s="39">
        <v>10058301.91</v>
      </c>
      <c r="J511" s="85"/>
      <c r="K511" s="10"/>
    </row>
    <row r="512" spans="1:11" ht="15.75" thickBot="1">
      <c r="A512" s="30"/>
      <c r="B512" s="21" t="s">
        <v>15</v>
      </c>
      <c r="C512" s="54">
        <v>336775290760.72003</v>
      </c>
      <c r="D512" s="54">
        <v>943665674.03973401</v>
      </c>
      <c r="E512" s="54">
        <v>979444260.7299999</v>
      </c>
      <c r="F512" s="54">
        <v>979444260.7299999</v>
      </c>
      <c r="G512" s="54">
        <v>1123635626.1500003</v>
      </c>
      <c r="H512" s="54">
        <v>224667395.28862503</v>
      </c>
      <c r="I512" s="54">
        <v>224667395.28862503</v>
      </c>
      <c r="J512" s="86"/>
      <c r="K512" s="10"/>
    </row>
    <row r="513" spans="1:11" ht="15.75" thickBot="1"/>
    <row r="514" spans="1:11">
      <c r="A514" s="33">
        <v>44228</v>
      </c>
      <c r="B514" s="13" t="s">
        <v>2</v>
      </c>
      <c r="C514" s="14" t="s">
        <v>118</v>
      </c>
      <c r="D514" s="14" t="s">
        <v>4</v>
      </c>
      <c r="E514" s="14" t="s">
        <v>119</v>
      </c>
      <c r="F514" s="14" t="s">
        <v>6</v>
      </c>
      <c r="G514" s="14" t="s">
        <v>7</v>
      </c>
      <c r="H514" s="14" t="s">
        <v>8</v>
      </c>
      <c r="I514" s="14" t="s">
        <v>9</v>
      </c>
      <c r="J514" s="15" t="s">
        <v>118</v>
      </c>
      <c r="K514" s="16"/>
    </row>
    <row r="515" spans="1:11">
      <c r="A515" s="30"/>
      <c r="B515" s="17" t="s">
        <v>11</v>
      </c>
      <c r="C515" s="37">
        <v>319480089493.67999</v>
      </c>
      <c r="D515" s="78">
        <v>306448292.56</v>
      </c>
      <c r="E515" s="37">
        <v>1077485165.3</v>
      </c>
      <c r="F515" s="37">
        <v>1946971253.3599999</v>
      </c>
      <c r="G515" s="38">
        <v>883432258.22000015</v>
      </c>
      <c r="H515" s="39">
        <v>150403716.86000001</v>
      </c>
      <c r="I515" s="39">
        <v>310475678.71862507</v>
      </c>
      <c r="J515" s="84">
        <v>337648576512.39001</v>
      </c>
      <c r="K515" s="10"/>
    </row>
    <row r="516" spans="1:11">
      <c r="A516" s="30"/>
      <c r="B516" s="17" t="s">
        <v>12</v>
      </c>
      <c r="C516" s="37">
        <v>5573116575.5600004</v>
      </c>
      <c r="D516" s="79"/>
      <c r="E516" s="37">
        <v>3108471.83</v>
      </c>
      <c r="F516" s="37">
        <v>7535324.7199999997</v>
      </c>
      <c r="G516" s="38">
        <v>2208658.3799999957</v>
      </c>
      <c r="H516" s="39">
        <v>41574199.909999996</v>
      </c>
      <c r="I516" s="39">
        <v>92995598.489999995</v>
      </c>
      <c r="J516" s="85"/>
      <c r="K516" s="10"/>
    </row>
    <row r="517" spans="1:11">
      <c r="A517" s="30"/>
      <c r="B517" s="17" t="s">
        <v>13</v>
      </c>
      <c r="C517" s="37">
        <v>790094953.51999998</v>
      </c>
      <c r="D517" s="79"/>
      <c r="E517" s="37">
        <v>2782969.95</v>
      </c>
      <c r="F517" s="37">
        <v>6241869.9900000002</v>
      </c>
      <c r="G517" s="38">
        <v>2843220.3000000003</v>
      </c>
      <c r="H517" s="39">
        <v>2160848.79</v>
      </c>
      <c r="I517" s="39">
        <v>5276581.7300000004</v>
      </c>
      <c r="J517" s="85"/>
      <c r="K517" s="10"/>
    </row>
    <row r="518" spans="1:11">
      <c r="A518" s="30"/>
      <c r="B518" s="17" t="s">
        <v>14</v>
      </c>
      <c r="C518" s="40">
        <v>11506796651.290001</v>
      </c>
      <c r="D518" s="80"/>
      <c r="E518" s="37">
        <v>61174681.869999997</v>
      </c>
      <c r="F518" s="37">
        <v>163247101.60999998</v>
      </c>
      <c r="G518" s="38">
        <v>14762484.099999998</v>
      </c>
      <c r="H518" s="39">
        <v>55135356.609999999</v>
      </c>
      <c r="I518" s="39">
        <v>65193658.519999996</v>
      </c>
      <c r="J518" s="85"/>
      <c r="K518" s="10"/>
    </row>
    <row r="519" spans="1:11" ht="15.75" thickBot="1">
      <c r="A519" s="30"/>
      <c r="B519" s="21" t="s">
        <v>15</v>
      </c>
      <c r="C519" s="54">
        <v>337350097674.04999</v>
      </c>
      <c r="D519" s="54">
        <v>306448292.56</v>
      </c>
      <c r="E519" s="54">
        <v>1144551288.9499998</v>
      </c>
      <c r="F519" s="54">
        <v>2123995549.6799998</v>
      </c>
      <c r="G519" s="54">
        <v>903246621.00000012</v>
      </c>
      <c r="H519" s="54">
        <v>249274122.17000002</v>
      </c>
      <c r="I519" s="54">
        <v>473941517.45862508</v>
      </c>
      <c r="J519" s="86"/>
      <c r="K519" s="10"/>
    </row>
    <row r="520" spans="1:11" ht="15.75" thickBot="1">
      <c r="E520" s="47"/>
    </row>
    <row r="521" spans="1:11">
      <c r="A521" s="33">
        <v>44256</v>
      </c>
      <c r="B521" s="13" t="s">
        <v>2</v>
      </c>
      <c r="C521" s="14" t="s">
        <v>118</v>
      </c>
      <c r="D521" s="14" t="s">
        <v>4</v>
      </c>
      <c r="E521" s="14" t="s">
        <v>120</v>
      </c>
      <c r="F521" s="14" t="s">
        <v>6</v>
      </c>
      <c r="G521" s="14" t="s">
        <v>7</v>
      </c>
      <c r="H521" s="14" t="s">
        <v>8</v>
      </c>
      <c r="I521" s="14" t="s">
        <v>9</v>
      </c>
      <c r="J521" s="15" t="s">
        <v>118</v>
      </c>
    </row>
    <row r="522" spans="1:11">
      <c r="A522" s="30"/>
      <c r="B522" s="17" t="s">
        <v>11</v>
      </c>
      <c r="C522" s="37">
        <v>319734224160.17999</v>
      </c>
      <c r="D522" s="78">
        <v>462138639.45999998</v>
      </c>
      <c r="E522" s="37">
        <v>1632071853.6600001</v>
      </c>
      <c r="F522" s="37">
        <v>3579043107.02</v>
      </c>
      <c r="G522" s="38">
        <v>823233353.32822812</v>
      </c>
      <c r="H522" s="39">
        <v>126126114.82146877</v>
      </c>
      <c r="I522" s="39">
        <v>436601793.54009384</v>
      </c>
      <c r="J522" s="84">
        <v>339290593669.41028</v>
      </c>
    </row>
    <row r="523" spans="1:11">
      <c r="A523" s="30"/>
      <c r="B523" s="17" t="s">
        <v>12</v>
      </c>
      <c r="C523" s="37">
        <v>5568234951.3699999</v>
      </c>
      <c r="D523" s="79"/>
      <c r="E523" s="37">
        <v>468181198.52999997</v>
      </c>
      <c r="F523" s="37">
        <v>475716523.25</v>
      </c>
      <c r="G523" s="38">
        <v>2872685.2699999972</v>
      </c>
      <c r="H523" s="39">
        <v>39470615.710000001</v>
      </c>
      <c r="I523" s="39">
        <v>132466214.19999999</v>
      </c>
      <c r="J523" s="85"/>
    </row>
    <row r="524" spans="1:11">
      <c r="A524" s="30"/>
      <c r="B524" s="17" t="s">
        <v>13</v>
      </c>
      <c r="C524" s="37">
        <v>790456054.98000002</v>
      </c>
      <c r="D524" s="79"/>
      <c r="E524" s="37">
        <v>5244380.8</v>
      </c>
      <c r="F524" s="37">
        <v>11486250.789999999</v>
      </c>
      <c r="G524" s="38">
        <v>1686784.12</v>
      </c>
      <c r="H524" s="39">
        <v>1688350.5499999998</v>
      </c>
      <c r="I524" s="39">
        <v>6964932.2800000003</v>
      </c>
      <c r="J524" s="85"/>
    </row>
    <row r="525" spans="1:11">
      <c r="A525" s="30"/>
      <c r="B525" s="17" t="s">
        <v>14</v>
      </c>
      <c r="C525" s="40">
        <v>11555661345.860001</v>
      </c>
      <c r="D525" s="80"/>
      <c r="E525" s="37">
        <v>98588342.739999995</v>
      </c>
      <c r="F525" s="37">
        <v>261835444.34999996</v>
      </c>
      <c r="G525" s="38">
        <v>13148794.940000003</v>
      </c>
      <c r="H525" s="39">
        <v>15980559.429999998</v>
      </c>
      <c r="I525" s="39">
        <v>81174217.949999988</v>
      </c>
      <c r="J525" s="85"/>
    </row>
    <row r="526" spans="1:11" ht="15.75" thickBot="1">
      <c r="A526" s="30"/>
      <c r="B526" s="21" t="s">
        <v>15</v>
      </c>
      <c r="C526" s="54">
        <v>337648576512.38995</v>
      </c>
      <c r="D526" s="54">
        <v>462138639.45999998</v>
      </c>
      <c r="E526" s="54">
        <v>2204085775.73</v>
      </c>
      <c r="F526" s="54">
        <v>4328081325.4099998</v>
      </c>
      <c r="G526" s="54">
        <v>840941617.65822816</v>
      </c>
      <c r="H526" s="54">
        <v>183265640.5114688</v>
      </c>
      <c r="I526" s="54">
        <v>657207157.97009373</v>
      </c>
      <c r="J526" s="86"/>
    </row>
    <row r="527" spans="1:11" ht="15.75" thickBot="1"/>
    <row r="528" spans="1:11">
      <c r="A528" s="33">
        <v>44287</v>
      </c>
      <c r="B528" s="13" t="s">
        <v>2</v>
      </c>
      <c r="C528" s="14" t="s">
        <v>118</v>
      </c>
      <c r="D528" s="14" t="s">
        <v>4</v>
      </c>
      <c r="E528" s="14" t="s">
        <v>121</v>
      </c>
      <c r="F528" s="14" t="s">
        <v>6</v>
      </c>
      <c r="G528" s="14" t="s">
        <v>7</v>
      </c>
      <c r="H528" s="14" t="s">
        <v>8</v>
      </c>
      <c r="I528" s="14" t="s">
        <v>9</v>
      </c>
      <c r="J528" s="15" t="s">
        <v>118</v>
      </c>
    </row>
    <row r="529" spans="1:10">
      <c r="A529" s="30"/>
      <c r="B529" s="17" t="s">
        <v>11</v>
      </c>
      <c r="C529" s="37">
        <v>320747891572.72998</v>
      </c>
      <c r="D529" s="78">
        <v>455537396.449646</v>
      </c>
      <c r="E529" s="37">
        <v>2506971717.5999999</v>
      </c>
      <c r="F529" s="37">
        <v>6086014824.6199999</v>
      </c>
      <c r="G529" s="39">
        <v>1243815281.0699997</v>
      </c>
      <c r="H529" s="39">
        <v>129800654.459235</v>
      </c>
      <c r="I529" s="39">
        <v>566402447.99932885</v>
      </c>
      <c r="J529" s="84">
        <v>339980913513.9101</v>
      </c>
    </row>
    <row r="530" spans="1:10">
      <c r="A530" s="30"/>
      <c r="B530" s="17" t="s">
        <v>12</v>
      </c>
      <c r="C530" s="37">
        <v>6023944499.2799997</v>
      </c>
      <c r="D530" s="79"/>
      <c r="E530" s="37">
        <v>214907766.34</v>
      </c>
      <c r="F530" s="37">
        <v>690624289.59000003</v>
      </c>
      <c r="G530" s="39">
        <v>1176420721.9603794</v>
      </c>
      <c r="H530" s="39">
        <v>40871963.270000003</v>
      </c>
      <c r="I530" s="39">
        <v>173338177.47</v>
      </c>
      <c r="J530" s="85"/>
    </row>
    <row r="531" spans="1:10">
      <c r="A531" s="30"/>
      <c r="B531" s="17" t="s">
        <v>13</v>
      </c>
      <c r="C531" s="37">
        <v>796420858.51999998</v>
      </c>
      <c r="D531" s="79"/>
      <c r="E531" s="37">
        <v>7418731.8399999999</v>
      </c>
      <c r="F531" s="37">
        <v>18904982.629999999</v>
      </c>
      <c r="G531" s="39">
        <v>466572.35000000003</v>
      </c>
      <c r="H531" s="39">
        <v>2081731.79</v>
      </c>
      <c r="I531" s="39">
        <v>9046664.0700000003</v>
      </c>
      <c r="J531" s="85"/>
    </row>
    <row r="532" spans="1:10">
      <c r="A532" s="30"/>
      <c r="B532" s="17" t="s">
        <v>14</v>
      </c>
      <c r="C532" s="40">
        <v>11722336738.879999</v>
      </c>
      <c r="D532" s="80"/>
      <c r="E532" s="37">
        <v>138455104.5</v>
      </c>
      <c r="F532" s="37">
        <v>400290548.84999996</v>
      </c>
      <c r="G532" s="39">
        <v>23671479.270000011</v>
      </c>
      <c r="H532" s="39">
        <v>15842468.060000001</v>
      </c>
      <c r="I532" s="39">
        <v>97016686.00999999</v>
      </c>
      <c r="J532" s="85"/>
    </row>
    <row r="533" spans="1:10" ht="15.75" thickBot="1">
      <c r="A533" s="30"/>
      <c r="B533" s="21" t="s">
        <v>15</v>
      </c>
      <c r="C533" s="54">
        <v>339290593669.41003</v>
      </c>
      <c r="D533" s="54">
        <v>455537396.449646</v>
      </c>
      <c r="E533" s="54">
        <v>2867753320.2800002</v>
      </c>
      <c r="F533" s="54">
        <v>7195834645.6900005</v>
      </c>
      <c r="G533" s="54">
        <v>2444374054.6503792</v>
      </c>
      <c r="H533" s="54">
        <v>188596817.57923499</v>
      </c>
      <c r="I533" s="54">
        <v>845803975.54932892</v>
      </c>
      <c r="J533" s="86"/>
    </row>
    <row r="534" spans="1:10" ht="15.75" thickBot="1">
      <c r="G534" s="47"/>
    </row>
    <row r="535" spans="1:10">
      <c r="A535" s="33">
        <v>44317</v>
      </c>
      <c r="B535" s="13" t="s">
        <v>2</v>
      </c>
      <c r="C535" s="14" t="s">
        <v>118</v>
      </c>
      <c r="D535" s="14" t="s">
        <v>4</v>
      </c>
      <c r="E535" s="14" t="s">
        <v>122</v>
      </c>
      <c r="F535" s="14" t="s">
        <v>6</v>
      </c>
      <c r="G535" s="14" t="s">
        <v>7</v>
      </c>
      <c r="H535" s="14" t="s">
        <v>8</v>
      </c>
      <c r="I535" s="14" t="s">
        <v>9</v>
      </c>
      <c r="J535" s="15" t="s">
        <v>118</v>
      </c>
    </row>
    <row r="536" spans="1:10">
      <c r="A536" s="30"/>
      <c r="B536" s="17" t="s">
        <v>11</v>
      </c>
      <c r="C536" s="37">
        <v>322187357556.71997</v>
      </c>
      <c r="D536" s="78">
        <v>368701021.65020752</v>
      </c>
      <c r="E536" s="37">
        <v>1504604979.9100001</v>
      </c>
      <c r="F536" s="37">
        <v>7590619804.5299997</v>
      </c>
      <c r="G536" s="39">
        <v>2412433145.4100013</v>
      </c>
      <c r="H536" s="39">
        <v>163779462.62416399</v>
      </c>
      <c r="I536" s="39">
        <v>730181910.62349284</v>
      </c>
      <c r="J536" s="84">
        <v>339820157513.56598</v>
      </c>
    </row>
    <row r="537" spans="1:10">
      <c r="A537" s="30"/>
      <c r="B537" s="17" t="s">
        <v>12</v>
      </c>
      <c r="C537" s="37">
        <v>5063221204.9399996</v>
      </c>
      <c r="D537" s="79"/>
      <c r="E537" s="37">
        <v>581561190.39999998</v>
      </c>
      <c r="F537" s="37">
        <v>1272185479.99</v>
      </c>
      <c r="G537" s="39">
        <v>27180322.650000002</v>
      </c>
      <c r="H537" s="39">
        <v>68534004.579999998</v>
      </c>
      <c r="I537" s="39">
        <v>241872182.05000001</v>
      </c>
      <c r="J537" s="85"/>
    </row>
    <row r="538" spans="1:10">
      <c r="A538" s="30"/>
      <c r="B538" s="17" t="s">
        <v>13</v>
      </c>
      <c r="C538" s="37">
        <v>804544340.37</v>
      </c>
      <c r="D538" s="79"/>
      <c r="E538" s="37">
        <v>34489165.119999997</v>
      </c>
      <c r="F538" s="37">
        <v>53394147.75</v>
      </c>
      <c r="G538" s="39">
        <v>828406.08</v>
      </c>
      <c r="H538" s="39">
        <v>1480413.42</v>
      </c>
      <c r="I538" s="39">
        <v>10527077.49</v>
      </c>
      <c r="J538" s="85"/>
    </row>
    <row r="539" spans="1:10">
      <c r="A539" s="30"/>
      <c r="B539" s="17" t="s">
        <v>14</v>
      </c>
      <c r="C539" s="40">
        <v>11925790411.879999</v>
      </c>
      <c r="D539" s="80"/>
      <c r="E539" s="37">
        <v>55709728.369999997</v>
      </c>
      <c r="F539" s="37">
        <v>456000277.21999997</v>
      </c>
      <c r="G539" s="39">
        <v>3541620.8200000017</v>
      </c>
      <c r="H539" s="39">
        <v>28044710.210000001</v>
      </c>
      <c r="I539" s="39">
        <v>125061396.22</v>
      </c>
      <c r="J539" s="85"/>
    </row>
    <row r="540" spans="1:10" ht="15.75" thickBot="1">
      <c r="A540" s="30"/>
      <c r="B540" s="21" t="s">
        <v>15</v>
      </c>
      <c r="C540" s="54">
        <v>339980913513.90997</v>
      </c>
      <c r="D540" s="54">
        <v>368701021.65020752</v>
      </c>
      <c r="E540" s="54">
        <v>2176365063.7999997</v>
      </c>
      <c r="F540" s="54">
        <v>9372199709.4899998</v>
      </c>
      <c r="G540" s="54">
        <v>2443983494.9600015</v>
      </c>
      <c r="H540" s="54">
        <v>261838590.83416396</v>
      </c>
      <c r="I540" s="54">
        <v>1107642566.3834929</v>
      </c>
      <c r="J540" s="86"/>
    </row>
    <row r="541" spans="1:10" ht="15.75" thickBot="1">
      <c r="G541" s="46"/>
      <c r="I541" t="s">
        <v>123</v>
      </c>
    </row>
    <row r="542" spans="1:10">
      <c r="A542" s="33">
        <v>44348</v>
      </c>
      <c r="B542" s="13" t="s">
        <v>2</v>
      </c>
      <c r="C542" s="14" t="s">
        <v>118</v>
      </c>
      <c r="D542" s="14" t="s">
        <v>4</v>
      </c>
      <c r="E542" s="14" t="s">
        <v>124</v>
      </c>
      <c r="F542" s="14" t="s">
        <v>6</v>
      </c>
      <c r="G542" s="14" t="s">
        <v>7</v>
      </c>
      <c r="H542" s="14" t="s">
        <v>8</v>
      </c>
      <c r="I542" s="14" t="s">
        <v>9</v>
      </c>
      <c r="J542" s="15" t="s">
        <v>118</v>
      </c>
    </row>
    <row r="543" spans="1:10">
      <c r="A543" s="30"/>
      <c r="B543" s="17" t="s">
        <v>11</v>
      </c>
      <c r="C543" s="37">
        <v>321665227291.26001</v>
      </c>
      <c r="D543" s="78">
        <v>122126858.448364</v>
      </c>
      <c r="E543" s="37">
        <v>1630109336.6099999</v>
      </c>
      <c r="F543" s="37">
        <v>9220729141.1399994</v>
      </c>
      <c r="G543" s="39">
        <v>876154987.37</v>
      </c>
      <c r="H543" s="39">
        <v>163916113.362795</v>
      </c>
      <c r="I543" s="39">
        <v>894098023.98628783</v>
      </c>
      <c r="J543" s="84">
        <v>340532314217.59564</v>
      </c>
    </row>
    <row r="544" spans="1:10">
      <c r="A544" s="30"/>
      <c r="B544" s="17" t="s">
        <v>12</v>
      </c>
      <c r="C544" s="37">
        <v>5312589973.8699999</v>
      </c>
      <c r="D544" s="79"/>
      <c r="E544" s="37">
        <v>149209.62007999999</v>
      </c>
      <c r="F544" s="37">
        <v>1272334689.61008</v>
      </c>
      <c r="G544" s="39">
        <v>3376362.7200000021</v>
      </c>
      <c r="H544" s="39">
        <v>72987888.719999999</v>
      </c>
      <c r="I544" s="39">
        <v>314860070.76999998</v>
      </c>
      <c r="J544" s="85"/>
    </row>
    <row r="545" spans="1:10">
      <c r="A545" s="30"/>
      <c r="B545" s="17" t="s">
        <v>13</v>
      </c>
      <c r="C545" s="37">
        <v>840435446.24000001</v>
      </c>
      <c r="D545" s="79"/>
      <c r="E545" s="37">
        <v>23141325.870000001</v>
      </c>
      <c r="F545" s="37">
        <v>76535473.620000005</v>
      </c>
      <c r="G545" s="39">
        <v>1786179.52</v>
      </c>
      <c r="H545" s="39">
        <v>2312237.7599999998</v>
      </c>
      <c r="I545" s="39">
        <v>12839315.25</v>
      </c>
      <c r="J545" s="85"/>
    </row>
    <row r="546" spans="1:10">
      <c r="A546" s="30"/>
      <c r="B546" s="17" t="s">
        <v>14</v>
      </c>
      <c r="C546" s="40">
        <v>12001904802.200001</v>
      </c>
      <c r="D546" s="80"/>
      <c r="E546" s="37">
        <v>81278308.730000004</v>
      </c>
      <c r="F546" s="37">
        <v>537278585.94999993</v>
      </c>
      <c r="G546" s="39">
        <v>8244047.9100000001</v>
      </c>
      <c r="H546" s="39">
        <v>15870517.890000001</v>
      </c>
      <c r="I546" s="39">
        <v>140931914.11000001</v>
      </c>
      <c r="J546" s="85"/>
    </row>
    <row r="547" spans="1:10" ht="15.75" thickBot="1">
      <c r="A547" s="30"/>
      <c r="B547" s="21" t="s">
        <v>15</v>
      </c>
      <c r="C547" s="54">
        <v>339820157513.57001</v>
      </c>
      <c r="D547" s="54">
        <v>122126858.448364</v>
      </c>
      <c r="E547" s="54">
        <v>1734678180.8300798</v>
      </c>
      <c r="F547" s="54">
        <v>11106877890.320082</v>
      </c>
      <c r="G547" s="54">
        <v>889561577.51999998</v>
      </c>
      <c r="H547" s="54">
        <v>255086757.732795</v>
      </c>
      <c r="I547" s="54">
        <v>1362729324.1162877</v>
      </c>
      <c r="J547" s="86"/>
    </row>
    <row r="548" spans="1:10" ht="15.75" thickBot="1"/>
    <row r="549" spans="1:10">
      <c r="A549" s="33">
        <v>44378</v>
      </c>
      <c r="B549" s="13" t="s">
        <v>2</v>
      </c>
      <c r="C549" s="14" t="s">
        <v>118</v>
      </c>
      <c r="D549" s="14" t="s">
        <v>4</v>
      </c>
      <c r="E549" s="14" t="s">
        <v>125</v>
      </c>
      <c r="F549" s="14" t="s">
        <v>6</v>
      </c>
      <c r="G549" s="14" t="s">
        <v>7</v>
      </c>
      <c r="H549" s="14" t="s">
        <v>8</v>
      </c>
      <c r="I549" s="14" t="s">
        <v>9</v>
      </c>
      <c r="J549" s="15" t="s">
        <v>118</v>
      </c>
    </row>
    <row r="550" spans="1:10">
      <c r="A550" s="30"/>
      <c r="B550" s="17" t="s">
        <v>11</v>
      </c>
      <c r="C550" s="37">
        <v>322296724318.61499</v>
      </c>
      <c r="D550" s="78">
        <v>634262476.0401001</v>
      </c>
      <c r="E550" s="37">
        <v>1961687414.0239301</v>
      </c>
      <c r="F550" s="37">
        <v>11182416555.163929</v>
      </c>
      <c r="G550" s="39">
        <v>459176885.39001846</v>
      </c>
      <c r="H550" s="39">
        <v>166876240.190595</v>
      </c>
      <c r="I550" s="39">
        <v>1060974264.1768829</v>
      </c>
      <c r="J550" s="84">
        <v>342478016698.47845</v>
      </c>
    </row>
    <row r="551" spans="1:10">
      <c r="A551" s="30"/>
      <c r="B551" s="17" t="s">
        <v>12</v>
      </c>
      <c r="C551" s="37">
        <v>5270553593.9648504</v>
      </c>
      <c r="D551" s="79"/>
      <c r="E551" s="37">
        <v>110832.01</v>
      </c>
      <c r="F551" s="37">
        <v>1272445521.62008</v>
      </c>
      <c r="G551" s="39">
        <v>2839399.639999995</v>
      </c>
      <c r="H551" s="39">
        <v>77410123.75</v>
      </c>
      <c r="I551" s="39">
        <v>392270194.51999998</v>
      </c>
      <c r="J551" s="85"/>
    </row>
    <row r="552" spans="1:10">
      <c r="A552" s="30"/>
      <c r="B552" s="17" t="s">
        <v>13</v>
      </c>
      <c r="C552" s="37">
        <v>863685226.53524601</v>
      </c>
      <c r="D552" s="79"/>
      <c r="E552" s="37">
        <v>8728684.4299999997</v>
      </c>
      <c r="F552" s="37">
        <v>85264158.050000012</v>
      </c>
      <c r="G552" s="39">
        <v>1059988.5</v>
      </c>
      <c r="H552" s="39">
        <v>2367823.0699999998</v>
      </c>
      <c r="I552" s="39">
        <v>15207138.32</v>
      </c>
      <c r="J552" s="85"/>
    </row>
    <row r="553" spans="1:10">
      <c r="A553" s="30"/>
      <c r="B553" s="17" t="s">
        <v>14</v>
      </c>
      <c r="C553" s="40">
        <v>12101351078.48</v>
      </c>
      <c r="D553" s="80"/>
      <c r="E553" s="37">
        <v>87088989.209999993</v>
      </c>
      <c r="F553" s="37">
        <v>624367575.15999997</v>
      </c>
      <c r="G553" s="39">
        <v>25950262.299999997</v>
      </c>
      <c r="H553" s="39">
        <v>10495191.99</v>
      </c>
      <c r="I553" s="39">
        <v>151427106.10000002</v>
      </c>
      <c r="J553" s="85"/>
    </row>
    <row r="554" spans="1:10" ht="15.75" thickBot="1">
      <c r="A554" s="30"/>
      <c r="B554" s="21" t="s">
        <v>15</v>
      </c>
      <c r="C554" s="54">
        <v>340532314217.59503</v>
      </c>
      <c r="D554" s="54">
        <v>634262476.0401001</v>
      </c>
      <c r="E554" s="54">
        <v>2057615919.6739302</v>
      </c>
      <c r="F554" s="54">
        <v>13164493809.994007</v>
      </c>
      <c r="G554" s="54">
        <v>489026535.83001846</v>
      </c>
      <c r="H554" s="54">
        <v>257149379.000595</v>
      </c>
      <c r="I554" s="54">
        <v>1619878703.1168828</v>
      </c>
      <c r="J554" s="86"/>
    </row>
    <row r="555" spans="1:10" ht="15.75" thickBot="1">
      <c r="C555" s="46"/>
    </row>
    <row r="556" spans="1:10">
      <c r="A556" s="33">
        <v>44409</v>
      </c>
      <c r="B556" s="13" t="s">
        <v>2</v>
      </c>
      <c r="C556" s="14" t="s">
        <v>118</v>
      </c>
      <c r="D556" s="14" t="s">
        <v>4</v>
      </c>
      <c r="E556" s="14" t="s">
        <v>126</v>
      </c>
      <c r="F556" s="14" t="s">
        <v>6</v>
      </c>
      <c r="G556" s="14" t="s">
        <v>7</v>
      </c>
      <c r="H556" s="14" t="s">
        <v>8</v>
      </c>
      <c r="I556" s="14" t="s">
        <v>9</v>
      </c>
      <c r="J556" s="15" t="s">
        <v>118</v>
      </c>
    </row>
    <row r="557" spans="1:10">
      <c r="B557" s="17" t="s">
        <v>11</v>
      </c>
      <c r="C557" s="37">
        <v>324107611456.05402</v>
      </c>
      <c r="D557" s="78">
        <v>842078221.07415795</v>
      </c>
      <c r="E557" s="37">
        <v>1606931650.9300001</v>
      </c>
      <c r="F557" s="37">
        <v>12789348206.093929</v>
      </c>
      <c r="G557" s="39">
        <v>765408636.74000037</v>
      </c>
      <c r="H557" s="39">
        <v>173850954.03999999</v>
      </c>
      <c r="I557" s="39">
        <v>1234825218.2168829</v>
      </c>
      <c r="J557" s="84">
        <v>344484158986.70477</v>
      </c>
    </row>
    <row r="558" spans="1:10">
      <c r="B558" s="17" t="s">
        <v>12</v>
      </c>
      <c r="C558" s="37">
        <v>5222788406.8315401</v>
      </c>
      <c r="D558" s="79"/>
      <c r="E558" s="37">
        <v>773063139.47920001</v>
      </c>
      <c r="F558" s="37">
        <v>2045508661.0992799</v>
      </c>
      <c r="G558" s="39">
        <v>2424254.9141556276</v>
      </c>
      <c r="H558" s="39">
        <v>88670447.879999995</v>
      </c>
      <c r="I558" s="39">
        <v>480940642.39999998</v>
      </c>
      <c r="J558" s="85"/>
    </row>
    <row r="559" spans="1:10">
      <c r="B559" s="17" t="s">
        <v>13</v>
      </c>
      <c r="C559" s="37">
        <v>873306264.82000005</v>
      </c>
      <c r="D559" s="79"/>
      <c r="E559" s="37">
        <v>10861678.210000001</v>
      </c>
      <c r="F559" s="37">
        <v>96125836.26000002</v>
      </c>
      <c r="G559" s="39">
        <v>3006270.6799999997</v>
      </c>
      <c r="H559" s="39">
        <v>2174428.9500000002</v>
      </c>
      <c r="I559" s="39">
        <v>17381567.27</v>
      </c>
      <c r="J559" s="85"/>
    </row>
    <row r="560" spans="1:10">
      <c r="B560" s="17" t="s">
        <v>14</v>
      </c>
      <c r="C560" s="40">
        <v>12274310570.77</v>
      </c>
      <c r="D560" s="80"/>
      <c r="E560" s="37">
        <v>59948113.109999999</v>
      </c>
      <c r="F560" s="37">
        <v>684315688.26999998</v>
      </c>
      <c r="G560" s="39">
        <v>5937849.6199999992</v>
      </c>
      <c r="H560" s="39">
        <v>19009085.739999998</v>
      </c>
      <c r="I560" s="39">
        <v>170436191.84000003</v>
      </c>
      <c r="J560" s="85"/>
    </row>
    <row r="561" spans="1:10" ht="15.75" thickBot="1">
      <c r="B561" s="21" t="s">
        <v>15</v>
      </c>
      <c r="C561" s="54">
        <v>342478016698.47559</v>
      </c>
      <c r="D561" s="54">
        <v>842078221.07415795</v>
      </c>
      <c r="E561" s="54">
        <v>2450804581.7292004</v>
      </c>
      <c r="F561" s="54">
        <v>15615298391.723209</v>
      </c>
      <c r="G561" s="54">
        <v>1003035597.9641559</v>
      </c>
      <c r="H561" s="54">
        <v>283704916.60999995</v>
      </c>
      <c r="I561" s="54">
        <v>1903583619.7268829</v>
      </c>
      <c r="J561" s="86"/>
    </row>
    <row r="562" spans="1:10" ht="15.75" thickBot="1">
      <c r="C562" s="46"/>
      <c r="D562" s="46"/>
      <c r="H562" s="46"/>
      <c r="J562" s="55"/>
    </row>
    <row r="563" spans="1:10">
      <c r="A563" s="33">
        <v>44440</v>
      </c>
      <c r="B563" s="13" t="s">
        <v>2</v>
      </c>
      <c r="C563" s="14" t="s">
        <v>118</v>
      </c>
      <c r="D563" s="14" t="s">
        <v>4</v>
      </c>
      <c r="E563" s="14" t="s">
        <v>127</v>
      </c>
      <c r="F563" s="14" t="s">
        <v>6</v>
      </c>
      <c r="G563" s="14" t="s">
        <v>7</v>
      </c>
      <c r="H563" s="14" t="s">
        <v>8</v>
      </c>
      <c r="I563" s="14" t="s">
        <v>9</v>
      </c>
      <c r="J563" s="15" t="s">
        <v>118</v>
      </c>
    </row>
    <row r="564" spans="1:10">
      <c r="B564" s="17" t="s">
        <v>11</v>
      </c>
      <c r="C564" s="37">
        <v>325243836637.08301</v>
      </c>
      <c r="D564" s="78">
        <v>1233601373.2044101</v>
      </c>
      <c r="E564" s="37">
        <v>1491366067.1300001</v>
      </c>
      <c r="F564" s="37">
        <v>14280714273.22393</v>
      </c>
      <c r="G564" s="39">
        <v>2530720095.6999998</v>
      </c>
      <c r="H564" s="39">
        <v>172820617.05641699</v>
      </c>
      <c r="I564" s="39">
        <v>1407645835.2732999</v>
      </c>
      <c r="J564" s="84">
        <v>344434785061.97711</v>
      </c>
    </row>
    <row r="565" spans="1:10">
      <c r="B565" s="17" t="s">
        <v>12</v>
      </c>
      <c r="C565" s="37">
        <v>5947393138.4221001</v>
      </c>
      <c r="D565" s="79"/>
      <c r="E565" s="37">
        <v>104925638.6584</v>
      </c>
      <c r="F565" s="37">
        <v>2150434299.7576799</v>
      </c>
      <c r="G565" s="39">
        <v>6164247.9844255494</v>
      </c>
      <c r="H565" s="39">
        <v>102510810.72</v>
      </c>
      <c r="I565" s="39">
        <v>583451453.12</v>
      </c>
      <c r="J565" s="85"/>
    </row>
    <row r="566" spans="1:10">
      <c r="B566" s="17" t="s">
        <v>13</v>
      </c>
      <c r="C566" s="37">
        <v>882412017.25999999</v>
      </c>
      <c r="D566" s="79"/>
      <c r="E566" s="37">
        <v>2573029.2599999998</v>
      </c>
      <c r="F566" s="37">
        <v>98698865.520000026</v>
      </c>
      <c r="G566" s="39">
        <v>55849767.079999998</v>
      </c>
      <c r="H566" s="39">
        <v>2570375.2400000002</v>
      </c>
      <c r="I566" s="39">
        <v>19951942.509999998</v>
      </c>
      <c r="J566" s="85"/>
    </row>
    <row r="567" spans="1:10">
      <c r="B567" s="17" t="s">
        <v>14</v>
      </c>
      <c r="C567" s="40">
        <v>12410517193.940001</v>
      </c>
      <c r="D567" s="80"/>
      <c r="E567" s="37">
        <v>56752308.049999997</v>
      </c>
      <c r="F567" s="37">
        <v>741067996.31999993</v>
      </c>
      <c r="G567" s="39">
        <v>44300821.340000041</v>
      </c>
      <c r="H567" s="39">
        <v>23655605.91</v>
      </c>
      <c r="I567" s="39">
        <v>194091797.75000003</v>
      </c>
      <c r="J567" s="85"/>
    </row>
    <row r="568" spans="1:10" ht="15.75" thickBot="1">
      <c r="B568" s="21" t="s">
        <v>15</v>
      </c>
      <c r="C568" s="54">
        <v>344484158986.70514</v>
      </c>
      <c r="D568" s="54">
        <v>1233601373.2044101</v>
      </c>
      <c r="E568" s="54">
        <v>1655617043.0984001</v>
      </c>
      <c r="F568" s="54">
        <v>17270915434.821609</v>
      </c>
      <c r="G568" s="54">
        <v>2637034932.1044254</v>
      </c>
      <c r="H568" s="54">
        <v>301557408.92641705</v>
      </c>
      <c r="I568" s="54">
        <v>2205141028.6533003</v>
      </c>
      <c r="J568" s="86"/>
    </row>
    <row r="569" spans="1:10" ht="15.75" thickBot="1">
      <c r="J569" s="62"/>
    </row>
    <row r="570" spans="1:10">
      <c r="A570" s="33">
        <v>44470</v>
      </c>
      <c r="B570" s="13" t="s">
        <v>2</v>
      </c>
      <c r="C570" s="14" t="s">
        <v>118</v>
      </c>
      <c r="D570" s="14" t="s">
        <v>4</v>
      </c>
      <c r="E570" s="14" t="s">
        <v>128</v>
      </c>
      <c r="F570" s="14" t="s">
        <v>6</v>
      </c>
      <c r="G570" s="14" t="s">
        <v>7</v>
      </c>
      <c r="H570" s="14" t="s">
        <v>8</v>
      </c>
      <c r="I570" s="14" t="s">
        <v>9</v>
      </c>
      <c r="J570" s="15" t="s">
        <v>118</v>
      </c>
    </row>
    <row r="571" spans="1:10">
      <c r="B571" s="17" t="s">
        <v>11</v>
      </c>
      <c r="C571" s="37">
        <v>325144511430.94</v>
      </c>
      <c r="D571" s="78">
        <v>879036623.51434302</v>
      </c>
      <c r="E571" s="37">
        <v>1547343261.27</v>
      </c>
      <c r="F571" s="37">
        <v>15828057534.493931</v>
      </c>
      <c r="G571" s="39">
        <v>906282677.62695599</v>
      </c>
      <c r="H571" s="39">
        <v>190764984.86437699</v>
      </c>
      <c r="I571" s="39">
        <v>1598410820.137677</v>
      </c>
      <c r="J571" s="84">
        <v>345880195680.78998</v>
      </c>
    </row>
    <row r="572" spans="1:10">
      <c r="B572" s="17" t="s">
        <v>12</v>
      </c>
      <c r="C572" s="37">
        <v>5983554266.1070204</v>
      </c>
      <c r="D572" s="79"/>
      <c r="E572" s="37">
        <v>170870017.69999999</v>
      </c>
      <c r="F572" s="37">
        <v>2321304317.4576797</v>
      </c>
      <c r="G572" s="39">
        <v>1898075.7100000014</v>
      </c>
      <c r="H572" s="39">
        <v>92832996.239999995</v>
      </c>
      <c r="I572" s="39">
        <v>676284449.36000001</v>
      </c>
      <c r="J572" s="85"/>
    </row>
    <row r="573" spans="1:10">
      <c r="B573" s="17" t="s">
        <v>13</v>
      </c>
      <c r="C573" s="37">
        <v>830347340.63</v>
      </c>
      <c r="D573" s="79"/>
      <c r="E573" s="37">
        <v>2120062.6800000002</v>
      </c>
      <c r="F573" s="37">
        <v>100818928.20000003</v>
      </c>
      <c r="G573" s="39">
        <v>2414934.61</v>
      </c>
      <c r="H573" s="39">
        <v>1927786.57</v>
      </c>
      <c r="I573" s="39">
        <v>21879729.079999998</v>
      </c>
      <c r="J573" s="85"/>
    </row>
    <row r="574" spans="1:10">
      <c r="B574" s="17" t="s">
        <v>14</v>
      </c>
      <c r="C574" s="40">
        <v>12476372024.299999</v>
      </c>
      <c r="D574" s="80"/>
      <c r="E574" s="37">
        <v>66898370.490000002</v>
      </c>
      <c r="F574" s="37">
        <v>807966366.80999994</v>
      </c>
      <c r="G574" s="39">
        <v>12010519.379999999</v>
      </c>
      <c r="H574" s="39">
        <v>12725741.84</v>
      </c>
      <c r="I574" s="39">
        <v>206817539.59000003</v>
      </c>
      <c r="J574" s="85"/>
    </row>
    <row r="575" spans="1:10" ht="15.75" thickBot="1">
      <c r="B575" s="21" t="s">
        <v>15</v>
      </c>
      <c r="C575" s="54">
        <v>344434785061.97699</v>
      </c>
      <c r="D575" s="54">
        <v>879036623.51434302</v>
      </c>
      <c r="E575" s="54">
        <v>1787231712.1400001</v>
      </c>
      <c r="F575" s="54">
        <v>19058147146.961613</v>
      </c>
      <c r="G575" s="54">
        <v>922606207.32695603</v>
      </c>
      <c r="H575" s="54">
        <v>298251509.51437694</v>
      </c>
      <c r="I575" s="54">
        <v>2503392538.1676769</v>
      </c>
      <c r="J575" s="86"/>
    </row>
    <row r="576" spans="1:10" ht="15.75" thickBot="1"/>
    <row r="577" spans="1:11">
      <c r="A577" s="33">
        <v>44501</v>
      </c>
      <c r="B577" s="13" t="s">
        <v>2</v>
      </c>
      <c r="C577" s="14" t="s">
        <v>118</v>
      </c>
      <c r="D577" s="14" t="s">
        <v>4</v>
      </c>
      <c r="E577" s="14" t="s">
        <v>129</v>
      </c>
      <c r="F577" s="14" t="s">
        <v>6</v>
      </c>
      <c r="G577" s="14" t="s">
        <v>7</v>
      </c>
      <c r="H577" s="14" t="s">
        <v>8</v>
      </c>
      <c r="I577" s="14" t="s">
        <v>9</v>
      </c>
      <c r="J577" s="15" t="s">
        <v>118</v>
      </c>
    </row>
    <row r="578" spans="1:11">
      <c r="B578" s="17" t="s">
        <v>11</v>
      </c>
      <c r="C578" s="37">
        <v>326274149004.67102</v>
      </c>
      <c r="D578" s="78">
        <v>935007313.75</v>
      </c>
      <c r="E578" s="37">
        <v>1181509630.0999999</v>
      </c>
      <c r="F578" s="37">
        <v>17009567164.593931</v>
      </c>
      <c r="G578" s="39">
        <v>1411439449.4499998</v>
      </c>
      <c r="H578" s="39">
        <v>199219729.68226001</v>
      </c>
      <c r="I578" s="39">
        <v>1797630549.819937</v>
      </c>
      <c r="J578" s="84">
        <v>346497887984.85852</v>
      </c>
    </row>
    <row r="579" spans="1:11">
      <c r="B579" s="17" t="s">
        <v>12</v>
      </c>
      <c r="C579" s="37">
        <v>6098699201.5549402</v>
      </c>
      <c r="D579" s="79"/>
      <c r="E579" s="37">
        <v>338519311.71510398</v>
      </c>
      <c r="F579" s="37">
        <v>2659823629.1727839</v>
      </c>
      <c r="G579" s="39">
        <v>98147480.559992716</v>
      </c>
      <c r="H579" s="39">
        <v>97802920.680000007</v>
      </c>
      <c r="I579" s="39">
        <v>774087370.03999996</v>
      </c>
      <c r="J579" s="85"/>
    </row>
    <row r="580" spans="1:11">
      <c r="B580" s="17" t="s">
        <v>13</v>
      </c>
      <c r="C580" s="37">
        <v>832105580.65335703</v>
      </c>
      <c r="D580" s="79"/>
      <c r="E580" s="37">
        <v>2311070.13</v>
      </c>
      <c r="F580" s="37">
        <v>103129998.33000003</v>
      </c>
      <c r="G580" s="39">
        <v>2043805.33</v>
      </c>
      <c r="H580" s="39">
        <v>1695535.16</v>
      </c>
      <c r="I580" s="39">
        <v>23575264.239999998</v>
      </c>
      <c r="J580" s="85"/>
    </row>
    <row r="581" spans="1:11">
      <c r="B581" s="17" t="s">
        <v>14</v>
      </c>
      <c r="C581" s="40">
        <v>12675241893.9063</v>
      </c>
      <c r="D581" s="80"/>
      <c r="E581" s="37">
        <v>60128249.68</v>
      </c>
      <c r="F581" s="37">
        <v>868094616.48999989</v>
      </c>
      <c r="G581" s="39">
        <v>37995978.25</v>
      </c>
      <c r="H581" s="39">
        <v>51438372.189999998</v>
      </c>
      <c r="I581" s="39">
        <v>258255911.78000003</v>
      </c>
      <c r="J581" s="85"/>
    </row>
    <row r="582" spans="1:11" ht="15.75" thickBot="1">
      <c r="B582" s="21" t="s">
        <v>15</v>
      </c>
      <c r="C582" s="54">
        <v>345880195680.78564</v>
      </c>
      <c r="D582" s="54">
        <v>935007313.75</v>
      </c>
      <c r="E582" s="54">
        <v>1582468261.6251042</v>
      </c>
      <c r="F582" s="54">
        <v>20640615408.58672</v>
      </c>
      <c r="G582" s="54">
        <v>1549626713.5899925</v>
      </c>
      <c r="H582" s="54">
        <v>350156557.71226001</v>
      </c>
      <c r="I582" s="54">
        <v>2853549095.8799367</v>
      </c>
      <c r="J582" s="86"/>
    </row>
    <row r="583" spans="1:11" ht="15.75" thickBot="1"/>
    <row r="584" spans="1:11">
      <c r="A584" s="33">
        <v>44531</v>
      </c>
      <c r="B584" s="13" t="s">
        <v>2</v>
      </c>
      <c r="C584" s="14" t="s">
        <v>118</v>
      </c>
      <c r="D584" s="14" t="s">
        <v>4</v>
      </c>
      <c r="E584" s="14" t="s">
        <v>130</v>
      </c>
      <c r="F584" s="14" t="s">
        <v>6</v>
      </c>
      <c r="G584" s="14" t="s">
        <v>7</v>
      </c>
      <c r="H584" s="14" t="s">
        <v>8</v>
      </c>
      <c r="I584" s="14" t="s">
        <v>9</v>
      </c>
      <c r="J584" s="15" t="s">
        <v>118</v>
      </c>
    </row>
    <row r="585" spans="1:11">
      <c r="B585" s="17" t="s">
        <v>11</v>
      </c>
      <c r="C585" s="37">
        <v>326603488336.27002</v>
      </c>
      <c r="D585" s="78">
        <v>1154598220.8900101</v>
      </c>
      <c r="E585" s="37">
        <v>417995162.25999999</v>
      </c>
      <c r="F585" s="37">
        <v>17427562326.853931</v>
      </c>
      <c r="G585" s="39">
        <v>793837041.24000001</v>
      </c>
      <c r="H585" s="39">
        <v>178247771.118433</v>
      </c>
      <c r="I585" s="39">
        <v>1975878320.93837</v>
      </c>
      <c r="J585" s="84">
        <v>347478743353.63293</v>
      </c>
    </row>
    <row r="586" spans="1:11">
      <c r="B586" s="17" t="s">
        <v>12</v>
      </c>
      <c r="C586" s="37">
        <v>6290111898.6758804</v>
      </c>
      <c r="D586" s="79"/>
      <c r="E586" s="37">
        <v>862075314.47000003</v>
      </c>
      <c r="F586" s="37">
        <v>3521898943.6427841</v>
      </c>
      <c r="G586" s="39">
        <v>2897578.0500000007</v>
      </c>
      <c r="H586" s="39">
        <v>250504785.18000001</v>
      </c>
      <c r="I586" s="39">
        <v>1024592155.22</v>
      </c>
      <c r="J586" s="85"/>
    </row>
    <row r="587" spans="1:11">
      <c r="B587" s="17" t="s">
        <v>13</v>
      </c>
      <c r="C587" s="37">
        <v>834601609.29540503</v>
      </c>
      <c r="D587" s="79"/>
      <c r="E587" s="37">
        <v>970177.16</v>
      </c>
      <c r="F587" s="37">
        <v>104100175.49000002</v>
      </c>
      <c r="G587" s="39">
        <v>34229553.169999965</v>
      </c>
      <c r="H587" s="39">
        <v>1380200.93</v>
      </c>
      <c r="I587" s="39">
        <v>24955465.169999998</v>
      </c>
      <c r="J587" s="85"/>
    </row>
    <row r="588" spans="1:11">
      <c r="B588" s="17" t="s">
        <v>14</v>
      </c>
      <c r="C588" s="40">
        <v>12769686140.620001</v>
      </c>
      <c r="D588" s="80"/>
      <c r="E588" s="37">
        <v>53993405.939999998</v>
      </c>
      <c r="F588" s="37">
        <v>922088022.42999983</v>
      </c>
      <c r="G588" s="39">
        <v>218363920.62000543</v>
      </c>
      <c r="H588" s="39">
        <v>29316061.640000001</v>
      </c>
      <c r="I588" s="39">
        <v>287571973.42000002</v>
      </c>
      <c r="J588" s="85"/>
    </row>
    <row r="589" spans="1:11" ht="15.75" thickBot="1">
      <c r="B589" s="21" t="s">
        <v>15</v>
      </c>
      <c r="C589" s="54">
        <v>346497887984.86133</v>
      </c>
      <c r="D589" s="54">
        <v>1154598220.8900101</v>
      </c>
      <c r="E589" s="54">
        <v>1335034059.8300002</v>
      </c>
      <c r="F589" s="54">
        <v>21975649468.416718</v>
      </c>
      <c r="G589" s="54">
        <v>1049328093.0800054</v>
      </c>
      <c r="H589" s="54">
        <v>459448818.868433</v>
      </c>
      <c r="I589" s="54">
        <v>3312997914.7483702</v>
      </c>
      <c r="J589" s="86"/>
    </row>
    <row r="590" spans="1:11" ht="15.75" thickBot="1">
      <c r="J590" s="62"/>
    </row>
    <row r="591" spans="1:11">
      <c r="A591" s="33">
        <v>44562</v>
      </c>
      <c r="B591" s="13" t="s">
        <v>2</v>
      </c>
      <c r="C591" s="14" t="s">
        <v>118</v>
      </c>
      <c r="D591" s="14" t="s">
        <v>4</v>
      </c>
      <c r="E591" s="14" t="s">
        <v>131</v>
      </c>
      <c r="F591" s="14" t="s">
        <v>6</v>
      </c>
      <c r="G591" s="14" t="s">
        <v>7</v>
      </c>
      <c r="H591" s="14" t="s">
        <v>8</v>
      </c>
      <c r="I591" s="14" t="s">
        <v>9</v>
      </c>
      <c r="J591" s="15" t="s">
        <v>132</v>
      </c>
      <c r="K591" s="16"/>
    </row>
    <row r="592" spans="1:11">
      <c r="A592" s="30"/>
      <c r="B592" s="17" t="s">
        <v>11</v>
      </c>
      <c r="C592" s="37">
        <v>326876699438.34003</v>
      </c>
      <c r="D592" s="78">
        <v>1960552224.9279201</v>
      </c>
      <c r="E592" s="37">
        <v>3315751829.4499998</v>
      </c>
      <c r="F592" s="37">
        <f>E592+'[3]Evolução do Estoque DA 2021'!F669</f>
        <v>3315751829.4499998</v>
      </c>
      <c r="G592" s="39">
        <f>827617042.289999+13109505.47+438476071.57</f>
        <v>1279202619.329999</v>
      </c>
      <c r="H592" s="39">
        <v>146916285.387335</v>
      </c>
      <c r="I592" s="39">
        <f>H592+'[3]Evolução do Estoque DA 2021'!I669</f>
        <v>146916285.387335</v>
      </c>
      <c r="J592" s="84">
        <f>C596+D596+E596-G596-H596</f>
        <v>351100651888.31232</v>
      </c>
      <c r="K592" s="10"/>
    </row>
    <row r="593" spans="1:11">
      <c r="A593" s="30"/>
      <c r="B593" s="17" t="s">
        <v>12</v>
      </c>
      <c r="C593" s="37">
        <v>7063503520.69172</v>
      </c>
      <c r="D593" s="79"/>
      <c r="E593" s="37">
        <v>1706505.58</v>
      </c>
      <c r="F593" s="37">
        <f>E593+'[3]Evolução do Estoque DA 2021'!F670</f>
        <v>1706505.58</v>
      </c>
      <c r="G593" s="39">
        <f>3052109.62+6179.71</f>
        <v>3058289.33</v>
      </c>
      <c r="H593" s="39">
        <v>261447833.59</v>
      </c>
      <c r="I593" s="39">
        <f>H593+'[3]Evolução do Estoque DA 2021'!I670</f>
        <v>261447833.59</v>
      </c>
      <c r="J593" s="85"/>
      <c r="K593" s="10"/>
    </row>
    <row r="594" spans="1:11">
      <c r="A594" s="30"/>
      <c r="B594" s="17" t="s">
        <v>13</v>
      </c>
      <c r="C594" s="37">
        <v>803712511.64999998</v>
      </c>
      <c r="D594" s="79"/>
      <c r="E594" s="37">
        <v>10107042.02</v>
      </c>
      <c r="F594" s="37">
        <f>E594+'[3]Evolução do Estoque DA 2021'!F671</f>
        <v>10107042.02</v>
      </c>
      <c r="G594" s="39">
        <v>1360078.15</v>
      </c>
      <c r="H594" s="39">
        <v>883155.34</v>
      </c>
      <c r="I594" s="39">
        <f>H594+'[3]Evolução do Estoque DA 2021'!I671</f>
        <v>883155.34</v>
      </c>
      <c r="J594" s="85"/>
      <c r="K594" s="10"/>
    </row>
    <row r="595" spans="1:11">
      <c r="A595" s="30"/>
      <c r="B595" s="17" t="s">
        <v>14</v>
      </c>
      <c r="C595" s="40">
        <v>12734827882.950001</v>
      </c>
      <c r="D595" s="80"/>
      <c r="E595" s="37">
        <v>66019801.82</v>
      </c>
      <c r="F595" s="37">
        <f>E595+'[3]Evolução do Estoque DA 2021'!F672</f>
        <v>66019801.82</v>
      </c>
      <c r="G595" s="39">
        <f>7332300.03+2948686.92</f>
        <v>10280986.949999999</v>
      </c>
      <c r="H595" s="39">
        <v>29079621.039999999</v>
      </c>
      <c r="I595" s="39">
        <f>H595+'[3]Evolução do Estoque DA 2021'!I672</f>
        <v>29079621.039999999</v>
      </c>
      <c r="J595" s="85"/>
      <c r="K595" s="10"/>
    </row>
    <row r="596" spans="1:11" ht="15.75" thickBot="1">
      <c r="A596" s="30"/>
      <c r="B596" s="21" t="s">
        <v>15</v>
      </c>
      <c r="C596" s="54">
        <f>SUM(C592:C595)</f>
        <v>347478743353.63177</v>
      </c>
      <c r="D596" s="54">
        <f>D592</f>
        <v>1960552224.9279201</v>
      </c>
      <c r="E596" s="54">
        <f>SUM(E592:E595)</f>
        <v>3393585178.8699999</v>
      </c>
      <c r="F596" s="54">
        <f>SUM(F592:F595)</f>
        <v>3393585178.8699999</v>
      </c>
      <c r="G596" s="54">
        <f>SUM(G592:G595)</f>
        <v>1293901973.759999</v>
      </c>
      <c r="H596" s="54">
        <f>SUM(H592:H595)</f>
        <v>438326895.35733497</v>
      </c>
      <c r="I596" s="54">
        <f>SUM(I592:I595)</f>
        <v>438326895.35733497</v>
      </c>
      <c r="J596" s="86"/>
      <c r="K596" s="10"/>
    </row>
    <row r="597" spans="1:11" ht="15.75" thickBot="1"/>
    <row r="598" spans="1:11">
      <c r="A598" s="33">
        <v>44593</v>
      </c>
      <c r="B598" s="13" t="s">
        <v>2</v>
      </c>
      <c r="C598" s="14" t="s">
        <v>132</v>
      </c>
      <c r="D598" s="14" t="s">
        <v>4</v>
      </c>
      <c r="E598" s="14" t="s">
        <v>133</v>
      </c>
      <c r="F598" s="14" t="s">
        <v>6</v>
      </c>
      <c r="G598" s="14" t="s">
        <v>7</v>
      </c>
      <c r="H598" s="14" t="s">
        <v>8</v>
      </c>
      <c r="I598" s="14" t="s">
        <v>9</v>
      </c>
      <c r="J598" s="15" t="s">
        <v>132</v>
      </c>
    </row>
    <row r="599" spans="1:11">
      <c r="A599" s="30"/>
      <c r="B599" s="17" t="s">
        <v>11</v>
      </c>
      <c r="C599" s="37">
        <v>329971349651.39301</v>
      </c>
      <c r="D599" s="78">
        <v>1222234958.8119507</v>
      </c>
      <c r="E599" s="37">
        <v>3607838797.4499998</v>
      </c>
      <c r="F599" s="37">
        <f>E599+F592</f>
        <v>6923590626.8999996</v>
      </c>
      <c r="G599" s="39">
        <f>20482704.1+1347621162.45+257661695.84</f>
        <v>1625765562.3899999</v>
      </c>
      <c r="H599" s="39">
        <v>161781378.39630201</v>
      </c>
      <c r="I599" s="39">
        <f>H599+I592</f>
        <v>308697663.78363705</v>
      </c>
      <c r="J599" s="84">
        <f>C603+D603+E603-G603-H603</f>
        <v>353955588685.96527</v>
      </c>
    </row>
    <row r="600" spans="1:11">
      <c r="A600" s="30"/>
      <c r="B600" s="17" t="s">
        <v>12</v>
      </c>
      <c r="C600" s="37">
        <v>6857800233.1814499</v>
      </c>
      <c r="D600" s="79"/>
      <c r="E600" s="37">
        <v>31345.47</v>
      </c>
      <c r="F600" s="37">
        <f>E600+F593</f>
        <v>1737851.05</v>
      </c>
      <c r="G600" s="39">
        <v>2265272.0900000031</v>
      </c>
      <c r="H600" s="39">
        <v>148649050.27000001</v>
      </c>
      <c r="I600" s="39">
        <f t="shared" ref="I600:I602" si="0">H600+I593</f>
        <v>410096883.86000001</v>
      </c>
      <c r="J600" s="85"/>
    </row>
    <row r="601" spans="1:11">
      <c r="A601" s="30"/>
      <c r="B601" s="17" t="s">
        <v>13</v>
      </c>
      <c r="C601" s="37">
        <v>815264320.04856896</v>
      </c>
      <c r="D601" s="79"/>
      <c r="E601" s="37">
        <v>5808230.6699999999</v>
      </c>
      <c r="F601" s="37">
        <f>E601+F594</f>
        <v>15915272.689999999</v>
      </c>
      <c r="G601" s="39">
        <v>3666909.7299999995</v>
      </c>
      <c r="H601" s="39">
        <v>2205989.66</v>
      </c>
      <c r="I601" s="39">
        <f t="shared" si="0"/>
        <v>3089145</v>
      </c>
      <c r="J601" s="85"/>
    </row>
    <row r="602" spans="1:11">
      <c r="A602" s="30"/>
      <c r="B602" s="17" t="s">
        <v>14</v>
      </c>
      <c r="C602" s="40">
        <v>13456237683.6866</v>
      </c>
      <c r="D602" s="80"/>
      <c r="E602" s="37">
        <v>29266314.120000001</v>
      </c>
      <c r="F602" s="37">
        <f>E602+F595</f>
        <v>95286115.939999998</v>
      </c>
      <c r="G602" s="39">
        <f>27489292.77+11423908.84</f>
        <v>38913201.609999999</v>
      </c>
      <c r="H602" s="39">
        <v>26995484.719999999</v>
      </c>
      <c r="I602" s="39">
        <f t="shared" si="0"/>
        <v>56075105.759999998</v>
      </c>
      <c r="J602" s="85"/>
    </row>
    <row r="603" spans="1:11" ht="15.75" thickBot="1">
      <c r="A603" s="30"/>
      <c r="B603" s="21" t="s">
        <v>15</v>
      </c>
      <c r="C603" s="54">
        <f>SUM(C599:C602)</f>
        <v>351100651888.30963</v>
      </c>
      <c r="D603" s="54">
        <f>D599</f>
        <v>1222234958.8119507</v>
      </c>
      <c r="E603" s="54">
        <f>SUM(E599:E602)</f>
        <v>3642944687.7099996</v>
      </c>
      <c r="F603" s="54">
        <f>SUM(F599:F602)</f>
        <v>7036529866.579999</v>
      </c>
      <c r="G603" s="54">
        <f>SUM(G599:G602)</f>
        <v>1670610945.8199997</v>
      </c>
      <c r="H603" s="54">
        <f>SUM(H599:H602)</f>
        <v>339631903.04630208</v>
      </c>
      <c r="I603" s="54">
        <f>SUM(I599:I602)</f>
        <v>777958798.40363705</v>
      </c>
      <c r="J603" s="86"/>
    </row>
    <row r="604" spans="1:11" ht="15.75" thickBot="1">
      <c r="E604" s="62"/>
    </row>
    <row r="605" spans="1:11">
      <c r="A605" s="33">
        <v>44621</v>
      </c>
      <c r="B605" s="13" t="s">
        <v>2</v>
      </c>
      <c r="C605" s="14" t="s">
        <v>132</v>
      </c>
      <c r="D605" s="14" t="s">
        <v>4</v>
      </c>
      <c r="E605" s="14" t="s">
        <v>134</v>
      </c>
      <c r="F605" s="14" t="s">
        <v>6</v>
      </c>
      <c r="G605" s="14" t="s">
        <v>7</v>
      </c>
      <c r="H605" s="14" t="s">
        <v>8</v>
      </c>
      <c r="I605" s="14" t="s">
        <v>9</v>
      </c>
      <c r="J605" s="15" t="s">
        <v>132</v>
      </c>
    </row>
    <row r="606" spans="1:11">
      <c r="A606" s="30"/>
      <c r="B606" s="17" t="s">
        <v>11</v>
      </c>
      <c r="C606" s="37">
        <v>332891610597.08301</v>
      </c>
      <c r="D606" s="78">
        <v>1711975599.66278</v>
      </c>
      <c r="E606" s="37">
        <v>1566944173.8</v>
      </c>
      <c r="F606" s="37">
        <f>E606+F599</f>
        <v>8490534800.6999998</v>
      </c>
      <c r="G606" s="39">
        <v>2464692617.02</v>
      </c>
      <c r="H606" s="39">
        <v>187681051.965682</v>
      </c>
      <c r="I606" s="39">
        <f>H606+I599</f>
        <v>496378715.74931908</v>
      </c>
      <c r="J606" s="84">
        <f>C610+D610+E610-G610-H610</f>
        <v>353768259450.12274</v>
      </c>
    </row>
    <row r="607" spans="1:11">
      <c r="A607" s="30"/>
      <c r="B607" s="17" t="s">
        <v>12</v>
      </c>
      <c r="C607" s="37">
        <v>6749092686.8938799</v>
      </c>
      <c r="D607" s="79"/>
      <c r="E607" s="37">
        <v>40333.78</v>
      </c>
      <c r="F607" s="37">
        <f>E607+F600</f>
        <v>1778184.83</v>
      </c>
      <c r="G607" s="39">
        <v>676355918.17994368</v>
      </c>
      <c r="H607" s="39">
        <v>131977489.67</v>
      </c>
      <c r="I607" s="39">
        <f t="shared" ref="I607:I609" si="1">H607+I600</f>
        <v>542074373.52999997</v>
      </c>
      <c r="J607" s="85"/>
    </row>
    <row r="608" spans="1:11">
      <c r="A608" s="30"/>
      <c r="B608" s="17" t="s">
        <v>13</v>
      </c>
      <c r="C608" s="37">
        <v>818623485.69873703</v>
      </c>
      <c r="D608" s="79"/>
      <c r="E608" s="37">
        <v>1269163.67</v>
      </c>
      <c r="F608" s="37">
        <f>E608+F601</f>
        <v>17184436.359999999</v>
      </c>
      <c r="G608" s="39">
        <v>6990145.1899999995</v>
      </c>
      <c r="H608" s="39">
        <v>1374304.08</v>
      </c>
      <c r="I608" s="39">
        <f t="shared" si="1"/>
        <v>4463449.08</v>
      </c>
      <c r="J608" s="85"/>
    </row>
    <row r="609" spans="1:10">
      <c r="A609" s="30"/>
      <c r="B609" s="17" t="s">
        <v>14</v>
      </c>
      <c r="C609" s="40">
        <v>13496261916.290001</v>
      </c>
      <c r="D609" s="80"/>
      <c r="E609" s="37">
        <v>69118596.409999996</v>
      </c>
      <c r="F609" s="37">
        <f>E609+F602</f>
        <v>164404712.34999999</v>
      </c>
      <c r="G609" s="39">
        <v>42608809.349999994</v>
      </c>
      <c r="H609" s="39">
        <v>24996767.710000001</v>
      </c>
      <c r="I609" s="39">
        <f t="shared" si="1"/>
        <v>81071873.469999999</v>
      </c>
      <c r="J609" s="85"/>
    </row>
    <row r="610" spans="1:10" ht="15.75" thickBot="1">
      <c r="A610" s="30"/>
      <c r="B610" s="21" t="s">
        <v>15</v>
      </c>
      <c r="C610" s="54">
        <f>SUM(C606:C609)</f>
        <v>353955588685.96558</v>
      </c>
      <c r="D610" s="54">
        <f>D606</f>
        <v>1711975599.66278</v>
      </c>
      <c r="E610" s="54">
        <f>SUM(E606:E609)</f>
        <v>1637372267.6600001</v>
      </c>
      <c r="F610" s="54">
        <f>SUM(F606:F609)</f>
        <v>8673902134.2399998</v>
      </c>
      <c r="G610" s="54">
        <f>SUM(G606:G609)</f>
        <v>3190647489.7399435</v>
      </c>
      <c r="H610" s="54">
        <f>SUM(H606:H609)</f>
        <v>346029613.42568195</v>
      </c>
      <c r="I610" s="54">
        <f>SUM(I606:I609)</f>
        <v>1123988411.829319</v>
      </c>
      <c r="J610" s="86"/>
    </row>
    <row r="611" spans="1:10" ht="15.75" thickBot="1">
      <c r="D611" s="62"/>
      <c r="G611" s="62"/>
      <c r="H611" s="63"/>
      <c r="J611" s="62"/>
    </row>
    <row r="612" spans="1:10">
      <c r="A612" s="33">
        <v>44652</v>
      </c>
      <c r="B612" s="13" t="s">
        <v>2</v>
      </c>
      <c r="C612" s="14" t="s">
        <v>132</v>
      </c>
      <c r="D612" s="14" t="s">
        <v>4</v>
      </c>
      <c r="E612" s="14" t="s">
        <v>135</v>
      </c>
      <c r="F612" s="14" t="s">
        <v>6</v>
      </c>
      <c r="G612" s="14" t="s">
        <v>7</v>
      </c>
      <c r="H612" s="14" t="s">
        <v>8</v>
      </c>
      <c r="I612" s="14" t="s">
        <v>9</v>
      </c>
      <c r="J612" s="15" t="s">
        <v>132</v>
      </c>
    </row>
    <row r="613" spans="1:10">
      <c r="A613" s="30"/>
      <c r="B613" s="17" t="s">
        <v>11</v>
      </c>
      <c r="C613" s="37">
        <v>333300425701.25598</v>
      </c>
      <c r="D613" s="78">
        <v>1586792363.11713</v>
      </c>
      <c r="E613" s="37">
        <v>2534199890.704</v>
      </c>
      <c r="F613" s="37">
        <f>E613+F606</f>
        <v>11024734691.403999</v>
      </c>
      <c r="G613" s="39">
        <v>1596173835.9099991</v>
      </c>
      <c r="H613" s="39">
        <v>176479529.43576899</v>
      </c>
      <c r="I613" s="39">
        <f>H613+I606</f>
        <v>672858245.18508804</v>
      </c>
      <c r="J613" s="84">
        <f>C617+D617+E617-G617-H617</f>
        <v>355662207849.10864</v>
      </c>
    </row>
    <row r="614" spans="1:10">
      <c r="A614" s="30"/>
      <c r="B614" s="17" t="s">
        <v>12</v>
      </c>
      <c r="C614" s="37">
        <v>5986883619.16049</v>
      </c>
      <c r="D614" s="79"/>
      <c r="E614" s="37">
        <v>20933.669999999998</v>
      </c>
      <c r="F614" s="37">
        <f>E614+F607</f>
        <v>1799118.5</v>
      </c>
      <c r="G614" s="39">
        <v>336540310.3294484</v>
      </c>
      <c r="H614" s="39">
        <v>100174811.98</v>
      </c>
      <c r="I614" s="39">
        <f t="shared" ref="I614:I616" si="2">H614+I607</f>
        <v>642249185.50999999</v>
      </c>
      <c r="J614" s="85"/>
    </row>
    <row r="615" spans="1:10">
      <c r="A615" s="30"/>
      <c r="B615" s="17" t="s">
        <v>13</v>
      </c>
      <c r="C615" s="37">
        <v>815116853.39999902</v>
      </c>
      <c r="D615" s="79"/>
      <c r="E615" s="37">
        <v>2835598.97</v>
      </c>
      <c r="F615" s="37">
        <f>E615+F608</f>
        <v>20020035.329999998</v>
      </c>
      <c r="G615" s="39">
        <v>3708483.5100000012</v>
      </c>
      <c r="H615" s="39">
        <v>1300139.81</v>
      </c>
      <c r="I615" s="39">
        <f t="shared" si="2"/>
        <v>5763588.8900000006</v>
      </c>
      <c r="J615" s="85"/>
    </row>
    <row r="616" spans="1:10">
      <c r="A616" s="30"/>
      <c r="B616" s="17" t="s">
        <v>14</v>
      </c>
      <c r="C616" s="40">
        <v>13665833276.306299</v>
      </c>
      <c r="D616" s="80"/>
      <c r="E616" s="37">
        <v>67449628.560000002</v>
      </c>
      <c r="F616" s="37">
        <f>E616+F609</f>
        <v>231854340.91</v>
      </c>
      <c r="G616" s="39">
        <v>46817916.870000005</v>
      </c>
      <c r="H616" s="39">
        <v>36154988.189999998</v>
      </c>
      <c r="I616" s="39">
        <f t="shared" si="2"/>
        <v>117226861.66</v>
      </c>
      <c r="J616" s="85"/>
    </row>
    <row r="617" spans="1:10" ht="15.75" thickBot="1">
      <c r="A617" s="30"/>
      <c r="B617" s="21" t="s">
        <v>15</v>
      </c>
      <c r="C617" s="54">
        <f>SUM(C613:C616)</f>
        <v>353768259450.12274</v>
      </c>
      <c r="D617" s="54">
        <f>D613</f>
        <v>1586792363.11713</v>
      </c>
      <c r="E617" s="54">
        <f>SUM(E613:E616)</f>
        <v>2604506051.9039998</v>
      </c>
      <c r="F617" s="54">
        <f>SUM(F613:F616)</f>
        <v>11278408186.143999</v>
      </c>
      <c r="G617" s="54">
        <f>SUM(G613:G616)</f>
        <v>1983240546.6194477</v>
      </c>
      <c r="H617" s="54">
        <f>SUM(H613:H616)</f>
        <v>314109469.41576898</v>
      </c>
      <c r="I617" s="54">
        <f>SUM(I613:I616)</f>
        <v>1438097881.2450881</v>
      </c>
      <c r="J617" s="86"/>
    </row>
    <row r="618" spans="1:10" ht="15.75" thickBot="1">
      <c r="D618" s="62"/>
      <c r="G618" s="62"/>
      <c r="H618" s="63"/>
      <c r="J618" s="62"/>
    </row>
    <row r="619" spans="1:10">
      <c r="A619" s="33">
        <v>44682</v>
      </c>
      <c r="B619" s="13" t="s">
        <v>2</v>
      </c>
      <c r="C619" s="14" t="s">
        <v>132</v>
      </c>
      <c r="D619" s="14" t="s">
        <v>4</v>
      </c>
      <c r="E619" s="14" t="s">
        <v>136</v>
      </c>
      <c r="F619" s="14" t="s">
        <v>6</v>
      </c>
      <c r="G619" s="14" t="s">
        <v>7</v>
      </c>
      <c r="H619" s="14" t="s">
        <v>8</v>
      </c>
      <c r="I619" s="14" t="s">
        <v>9</v>
      </c>
      <c r="J619" s="15" t="s">
        <v>132</v>
      </c>
    </row>
    <row r="620" spans="1:10">
      <c r="A620" s="30"/>
      <c r="B620" s="17" t="s">
        <v>11</v>
      </c>
      <c r="C620" s="37">
        <v>335508207416.15302</v>
      </c>
      <c r="D620" s="78">
        <v>1813220775.05707</v>
      </c>
      <c r="E620" s="37">
        <v>2162068445.5999999</v>
      </c>
      <c r="F620" s="37">
        <f>E620+F613</f>
        <v>13186803137.004</v>
      </c>
      <c r="G620" s="39">
        <v>1358652945.2400002</v>
      </c>
      <c r="H620" s="39">
        <v>214702694.805455</v>
      </c>
      <c r="I620" s="39">
        <f>H620+I613</f>
        <v>887560939.99054301</v>
      </c>
      <c r="J620" s="84">
        <f>C624+D624+E624-G624-H624</f>
        <v>357964696228.24634</v>
      </c>
    </row>
    <row r="621" spans="1:10">
      <c r="A621" s="30"/>
      <c r="B621" s="17" t="s">
        <v>12</v>
      </c>
      <c r="C621" s="37">
        <v>5592265366.3671799</v>
      </c>
      <c r="D621" s="79"/>
      <c r="E621" s="37">
        <v>257728.27</v>
      </c>
      <c r="F621" s="37">
        <f>E621+F614</f>
        <v>2056846.77</v>
      </c>
      <c r="G621" s="39">
        <v>9406177.0700000599</v>
      </c>
      <c r="H621" s="39">
        <v>107478806.26000001</v>
      </c>
      <c r="I621" s="39">
        <f t="shared" ref="I621:I623" si="3">H621+I614</f>
        <v>749727991.76999998</v>
      </c>
      <c r="J621" s="85"/>
    </row>
    <row r="622" spans="1:10">
      <c r="A622" s="30"/>
      <c r="B622" s="17" t="s">
        <v>13</v>
      </c>
      <c r="C622" s="37">
        <v>816632721.92454195</v>
      </c>
      <c r="D622" s="79"/>
      <c r="E622" s="37">
        <v>2214146.2599999998</v>
      </c>
      <c r="F622" s="37">
        <f>E622+F615</f>
        <v>22234181.589999996</v>
      </c>
      <c r="G622" s="39">
        <v>6206269.2199999997</v>
      </c>
      <c r="H622" s="39">
        <v>1421462.89</v>
      </c>
      <c r="I622" s="39">
        <f t="shared" si="3"/>
        <v>7185051.7800000003</v>
      </c>
      <c r="J622" s="85"/>
    </row>
    <row r="623" spans="1:10">
      <c r="A623" s="30"/>
      <c r="B623" s="17" t="s">
        <v>14</v>
      </c>
      <c r="C623" s="40">
        <v>13745102344.66</v>
      </c>
      <c r="D623" s="80"/>
      <c r="E623" s="37">
        <v>58446530.799999997</v>
      </c>
      <c r="F623" s="37">
        <f>E623+F616</f>
        <v>290300871.70999998</v>
      </c>
      <c r="G623" s="39">
        <v>13655296.310000004</v>
      </c>
      <c r="H623" s="39">
        <v>22195595.050000001</v>
      </c>
      <c r="I623" s="39">
        <f t="shared" si="3"/>
        <v>139422456.71000001</v>
      </c>
      <c r="J623" s="85"/>
    </row>
    <row r="624" spans="1:10" ht="15.75" thickBot="1">
      <c r="A624" s="30"/>
      <c r="B624" s="21" t="s">
        <v>15</v>
      </c>
      <c r="C624" s="54">
        <f>SUM(C620:C623)</f>
        <v>355662207849.10474</v>
      </c>
      <c r="D624" s="54">
        <f>D620</f>
        <v>1813220775.05707</v>
      </c>
      <c r="E624" s="54">
        <f>SUM(E620:E623)</f>
        <v>2222986850.9300003</v>
      </c>
      <c r="F624" s="54">
        <f>SUM(F620:F623)</f>
        <v>13501395037.073999</v>
      </c>
      <c r="G624" s="54">
        <f>SUM(G620:G623)</f>
        <v>1387920687.8400004</v>
      </c>
      <c r="H624" s="54">
        <f>SUM(H620:H623)</f>
        <v>345798559.00545502</v>
      </c>
      <c r="I624" s="54">
        <f>SUM(I620:I623)</f>
        <v>1783896440.2505429</v>
      </c>
      <c r="J624" s="86"/>
    </row>
    <row r="625" spans="1:11" ht="15.75" thickBot="1">
      <c r="F625" s="64"/>
      <c r="J625" s="62"/>
    </row>
    <row r="626" spans="1:11">
      <c r="A626" s="33">
        <v>44713</v>
      </c>
      <c r="B626" s="13" t="s">
        <v>2</v>
      </c>
      <c r="C626" s="14" t="s">
        <v>132</v>
      </c>
      <c r="D626" s="14" t="s">
        <v>4</v>
      </c>
      <c r="E626" s="14" t="s">
        <v>137</v>
      </c>
      <c r="F626" s="14" t="s">
        <v>6</v>
      </c>
      <c r="G626" s="14" t="s">
        <v>7</v>
      </c>
      <c r="H626" s="14" t="s">
        <v>8</v>
      </c>
      <c r="I626" s="14" t="s">
        <v>9</v>
      </c>
      <c r="J626" s="15" t="s">
        <v>132</v>
      </c>
    </row>
    <row r="627" spans="1:11">
      <c r="A627" s="30"/>
      <c r="B627" s="17" t="s">
        <v>11</v>
      </c>
      <c r="C627" s="37">
        <v>337651556610.57983</v>
      </c>
      <c r="D627" s="78">
        <v>1738125607.4738801</v>
      </c>
      <c r="E627" s="37">
        <v>2208600451.8899999</v>
      </c>
      <c r="F627" s="37">
        <f>E627+F620</f>
        <v>15395403588.893999</v>
      </c>
      <c r="G627" s="39">
        <v>2265933318.3400159</v>
      </c>
      <c r="H627" s="39">
        <v>190462746.35906199</v>
      </c>
      <c r="I627" s="39">
        <f>H627+I620</f>
        <v>1078023686.3496051</v>
      </c>
      <c r="J627" s="84">
        <f>C631+D631+E631-G631-H631</f>
        <v>359233970862.771</v>
      </c>
    </row>
    <row r="628" spans="1:11">
      <c r="A628" s="30"/>
      <c r="B628" s="17" t="s">
        <v>12</v>
      </c>
      <c r="C628" s="37">
        <v>5515640105.8303699</v>
      </c>
      <c r="D628" s="79"/>
      <c r="E628" s="37">
        <v>365111.96</v>
      </c>
      <c r="F628" s="37">
        <f>E628+F621</f>
        <v>2421958.73</v>
      </c>
      <c r="G628" s="39">
        <v>6080620.8600000069</v>
      </c>
      <c r="H628" s="39">
        <v>85592572.640000001</v>
      </c>
      <c r="I628" s="39">
        <f t="shared" ref="I628:I630" si="4">H628+I621</f>
        <v>835320564.40999997</v>
      </c>
      <c r="J628" s="85"/>
    </row>
    <row r="629" spans="1:11">
      <c r="A629" s="30"/>
      <c r="B629" s="17" t="s">
        <v>13</v>
      </c>
      <c r="C629" s="37">
        <v>812318715.43592501</v>
      </c>
      <c r="D629" s="79"/>
      <c r="E629" s="37">
        <v>2254456.7200000002</v>
      </c>
      <c r="F629" s="37">
        <f>E629+F622</f>
        <v>24488638.309999995</v>
      </c>
      <c r="G629" s="39">
        <v>18607211.489999983</v>
      </c>
      <c r="H629" s="39">
        <v>3182677.03</v>
      </c>
      <c r="I629" s="39">
        <f t="shared" si="4"/>
        <v>10367728.810000001</v>
      </c>
      <c r="J629" s="85"/>
    </row>
    <row r="630" spans="1:11">
      <c r="A630" s="30"/>
      <c r="B630" s="17" t="s">
        <v>14</v>
      </c>
      <c r="C630" s="40">
        <v>13985180796.400007</v>
      </c>
      <c r="D630" s="80"/>
      <c r="E630" s="37">
        <v>71972908.269999996</v>
      </c>
      <c r="F630" s="37">
        <f>E630+F623</f>
        <v>362273779.97999996</v>
      </c>
      <c r="G630" s="39">
        <v>161025426.56999993</v>
      </c>
      <c r="H630" s="39">
        <v>21159328.5</v>
      </c>
      <c r="I630" s="39">
        <f t="shared" si="4"/>
        <v>160581785.21000001</v>
      </c>
      <c r="J630" s="85"/>
    </row>
    <row r="631" spans="1:11" ht="15.75" thickBot="1">
      <c r="A631" s="30"/>
      <c r="B631" s="21" t="s">
        <v>15</v>
      </c>
      <c r="C631" s="54">
        <f>SUM(C627:C630)</f>
        <v>357964696228.24615</v>
      </c>
      <c r="D631" s="54">
        <f>D627</f>
        <v>1738125607.4738801</v>
      </c>
      <c r="E631" s="54">
        <f>SUM(E627:E630)</f>
        <v>2283192928.8399997</v>
      </c>
      <c r="F631" s="54">
        <f>SUM(F627:F630)</f>
        <v>15784587965.913998</v>
      </c>
      <c r="G631" s="54">
        <f>SUM(G627:G630)</f>
        <v>2451646577.2600155</v>
      </c>
      <c r="H631" s="54">
        <f>SUM(H627:H630)</f>
        <v>300397324.52906197</v>
      </c>
      <c r="I631" s="54">
        <f>SUM(I627:I630)</f>
        <v>2084293764.7796049</v>
      </c>
      <c r="J631" s="86"/>
    </row>
    <row r="632" spans="1:11" ht="15.75" thickBot="1">
      <c r="F632" s="64"/>
      <c r="J632" s="62"/>
    </row>
    <row r="633" spans="1:11">
      <c r="A633" s="33">
        <v>44743</v>
      </c>
      <c r="B633" s="13" t="s">
        <v>2</v>
      </c>
      <c r="C633" s="14" t="s">
        <v>132</v>
      </c>
      <c r="D633" s="14" t="s">
        <v>4</v>
      </c>
      <c r="E633" s="14" t="s">
        <v>138</v>
      </c>
      <c r="F633" s="14" t="s">
        <v>6</v>
      </c>
      <c r="G633" s="14" t="s">
        <v>7</v>
      </c>
      <c r="H633" s="14" t="s">
        <v>8</v>
      </c>
      <c r="I633" s="14" t="s">
        <v>9</v>
      </c>
      <c r="J633" s="15" t="s">
        <v>132</v>
      </c>
    </row>
    <row r="634" spans="1:11">
      <c r="A634" s="30"/>
      <c r="B634" s="17" t="s">
        <v>11</v>
      </c>
      <c r="C634" s="37">
        <v>339021370803.57098</v>
      </c>
      <c r="D634" s="78">
        <v>1807528449.8183</v>
      </c>
      <c r="E634" s="37">
        <v>3846068386.3200002</v>
      </c>
      <c r="F634" s="37">
        <f>E634+F627</f>
        <v>19241471975.214001</v>
      </c>
      <c r="G634" s="39">
        <v>1228808151.2900009</v>
      </c>
      <c r="H634" s="39">
        <v>190328599.67186001</v>
      </c>
      <c r="I634" s="39">
        <f>H634+I627</f>
        <v>1268352286.0214651</v>
      </c>
      <c r="J634" s="84">
        <f>C638+D638+E638-G638-H638</f>
        <v>363371023520.01666</v>
      </c>
    </row>
    <row r="635" spans="1:11">
      <c r="A635" s="30"/>
      <c r="B635" s="17" t="s">
        <v>12</v>
      </c>
      <c r="C635" s="37">
        <v>5463635636.2957497</v>
      </c>
      <c r="D635" s="79"/>
      <c r="E635" s="37">
        <v>363589.93</v>
      </c>
      <c r="F635" s="37">
        <f>E635+F628</f>
        <v>2785548.66</v>
      </c>
      <c r="G635" s="39">
        <v>3764720.939999999</v>
      </c>
      <c r="H635" s="39">
        <v>82894351.680000007</v>
      </c>
      <c r="I635" s="39">
        <f t="shared" ref="I635:I637" si="5">H635+I628</f>
        <v>918214916.08999991</v>
      </c>
      <c r="J635" s="85"/>
    </row>
    <row r="636" spans="1:11">
      <c r="A636" s="30"/>
      <c r="B636" s="17" t="s">
        <v>13</v>
      </c>
      <c r="C636" s="37">
        <v>798187158.76999998</v>
      </c>
      <c r="D636" s="79"/>
      <c r="E636" s="37">
        <v>4797857.2300000004</v>
      </c>
      <c r="F636" s="37">
        <f>E636+F629</f>
        <v>29286495.539999995</v>
      </c>
      <c r="G636" s="39">
        <v>4057708.49</v>
      </c>
      <c r="H636" s="39">
        <v>1386610.97</v>
      </c>
      <c r="I636" s="39">
        <f t="shared" si="5"/>
        <v>11754339.780000001</v>
      </c>
      <c r="J636" s="85"/>
    </row>
    <row r="637" spans="1:11">
      <c r="A637" s="30"/>
      <c r="B637" s="17" t="s">
        <v>14</v>
      </c>
      <c r="C637" s="40">
        <v>13950777264.133499</v>
      </c>
      <c r="D637" s="80"/>
      <c r="E637" s="37">
        <v>45526507.32</v>
      </c>
      <c r="F637" s="37">
        <f>E637+F630</f>
        <v>407800287.29999995</v>
      </c>
      <c r="G637" s="39">
        <v>35105255.68</v>
      </c>
      <c r="H637" s="39">
        <v>20886734.649999999</v>
      </c>
      <c r="I637" s="39">
        <f t="shared" si="5"/>
        <v>181468519.86000001</v>
      </c>
      <c r="J637" s="85"/>
    </row>
    <row r="638" spans="1:11" ht="15.75" thickBot="1">
      <c r="A638" s="30"/>
      <c r="B638" s="21" t="s">
        <v>15</v>
      </c>
      <c r="C638" s="54">
        <f>SUM(C634:C637)</f>
        <v>359233970862.77026</v>
      </c>
      <c r="D638" s="54">
        <f>D634</f>
        <v>1807528449.8183</v>
      </c>
      <c r="E638" s="54">
        <f>SUM(E634:E637)</f>
        <v>3896756340.8000002</v>
      </c>
      <c r="F638" s="54">
        <f>SUM(F634:F637)</f>
        <v>19681344306.714001</v>
      </c>
      <c r="G638" s="54">
        <f>SUM(G634:G637)</f>
        <v>1271735836.400001</v>
      </c>
      <c r="H638" s="54">
        <f>SUM(H634:H637)</f>
        <v>295496296.97186005</v>
      </c>
      <c r="I638" s="54">
        <f>SUM(I634:I637)</f>
        <v>2379790061.7514653</v>
      </c>
      <c r="J638" s="86"/>
    </row>
    <row r="639" spans="1:11" ht="15.75" thickBot="1">
      <c r="F639" s="64"/>
      <c r="G639" s="46"/>
      <c r="H639" s="64"/>
      <c r="J639" s="62"/>
      <c r="K639" s="46"/>
    </row>
    <row r="640" spans="1:11">
      <c r="A640" s="33">
        <v>44774</v>
      </c>
      <c r="B640" s="13" t="s">
        <v>2</v>
      </c>
      <c r="C640" s="14" t="s">
        <v>132</v>
      </c>
      <c r="D640" s="14" t="s">
        <v>4</v>
      </c>
      <c r="E640" s="14" t="s">
        <v>139</v>
      </c>
      <c r="F640" s="14" t="s">
        <v>6</v>
      </c>
      <c r="G640" s="14" t="s">
        <v>7</v>
      </c>
      <c r="H640" s="14" t="s">
        <v>8</v>
      </c>
      <c r="I640" s="14" t="s">
        <v>9</v>
      </c>
      <c r="J640" s="15" t="s">
        <v>132</v>
      </c>
      <c r="K640" s="46"/>
    </row>
    <row r="641" spans="1:11">
      <c r="A641" s="30"/>
      <c r="B641" s="17" t="s">
        <v>11</v>
      </c>
      <c r="C641" s="37">
        <v>342993103832.27197</v>
      </c>
      <c r="D641" s="78">
        <v>1813710973.1698</v>
      </c>
      <c r="E641" s="37">
        <v>1573024545.19554</v>
      </c>
      <c r="F641" s="37">
        <f>E641+F634</f>
        <v>20814496520.409542</v>
      </c>
      <c r="G641" s="39">
        <v>1429413130.2100575</v>
      </c>
      <c r="H641" s="39">
        <v>188373716.99378699</v>
      </c>
      <c r="I641" s="39">
        <f>H641+I634</f>
        <v>1456726003.0152521</v>
      </c>
      <c r="J641" s="84">
        <f>C645+D645+E645-G645-H645</f>
        <v>364958217823.57721</v>
      </c>
      <c r="K641" s="46"/>
    </row>
    <row r="642" spans="1:11">
      <c r="A642" s="30"/>
      <c r="B642" s="17" t="s">
        <v>12</v>
      </c>
      <c r="C642" s="37">
        <v>5414690019.3641901</v>
      </c>
      <c r="D642" s="79"/>
      <c r="E642" s="37">
        <v>919759.77</v>
      </c>
      <c r="F642" s="37">
        <f>E642+F635</f>
        <v>3705308.43</v>
      </c>
      <c r="G642" s="39">
        <v>4059545.5200000233</v>
      </c>
      <c r="H642" s="39">
        <v>84815413.069999993</v>
      </c>
      <c r="I642" s="39">
        <f t="shared" ref="I642:I644" si="6">H642+I635</f>
        <v>1003030329.1599998</v>
      </c>
      <c r="J642" s="85"/>
      <c r="K642" s="46"/>
    </row>
    <row r="643" spans="1:11">
      <c r="A643" s="30"/>
      <c r="B643" s="17" t="s">
        <v>13</v>
      </c>
      <c r="C643" s="37">
        <v>801160425.14999998</v>
      </c>
      <c r="D643" s="79"/>
      <c r="E643" s="37">
        <v>13345733.619999999</v>
      </c>
      <c r="F643" s="37">
        <f>E643+F636</f>
        <v>42632229.159999996</v>
      </c>
      <c r="G643" s="39">
        <v>5363611.68</v>
      </c>
      <c r="H643" s="39">
        <v>2468645.7599999998</v>
      </c>
      <c r="I643" s="39">
        <f t="shared" si="6"/>
        <v>14222985.540000001</v>
      </c>
      <c r="J643" s="85"/>
      <c r="K643" s="46"/>
    </row>
    <row r="644" spans="1:11">
      <c r="A644" s="30"/>
      <c r="B644" s="17" t="s">
        <v>14</v>
      </c>
      <c r="C644" s="40">
        <v>14162069243.2295</v>
      </c>
      <c r="D644" s="80"/>
      <c r="E644" s="37">
        <v>49275567.350000001</v>
      </c>
      <c r="F644" s="37">
        <f>E644+F637</f>
        <v>457075854.64999998</v>
      </c>
      <c r="G644" s="39">
        <v>127799592.65000004</v>
      </c>
      <c r="H644" s="39">
        <v>20788619.66</v>
      </c>
      <c r="I644" s="39">
        <f t="shared" si="6"/>
        <v>202257139.52000001</v>
      </c>
      <c r="J644" s="85"/>
      <c r="K644" s="46"/>
    </row>
    <row r="645" spans="1:11" ht="15.75" thickBot="1">
      <c r="A645" s="30"/>
      <c r="B645" s="21" t="s">
        <v>15</v>
      </c>
      <c r="C645" s="54">
        <f>SUM(C641:C644)</f>
        <v>363371023520.01569</v>
      </c>
      <c r="D645" s="54">
        <f>D641</f>
        <v>1813710973.1698</v>
      </c>
      <c r="E645" s="54">
        <f>SUM(E641:E644)</f>
        <v>1636565605.9355397</v>
      </c>
      <c r="F645" s="54">
        <f>SUM(F641:F644)</f>
        <v>21317909912.649544</v>
      </c>
      <c r="G645" s="54">
        <f>SUM(G641:G644)</f>
        <v>1566635880.0600576</v>
      </c>
      <c r="H645" s="54">
        <f>SUM(H641:H644)</f>
        <v>296446395.483787</v>
      </c>
      <c r="I645" s="54">
        <f>SUM(I641:I644)</f>
        <v>2676236457.2352519</v>
      </c>
      <c r="J645" s="86"/>
      <c r="K645" s="46"/>
    </row>
    <row r="646" spans="1:11" ht="15.75" thickBot="1"/>
    <row r="647" spans="1:11">
      <c r="A647" s="33">
        <v>44805</v>
      </c>
      <c r="B647" s="13" t="s">
        <v>2</v>
      </c>
      <c r="C647" s="14" t="s">
        <v>132</v>
      </c>
      <c r="D647" s="14" t="s">
        <v>4</v>
      </c>
      <c r="E647" s="14" t="s">
        <v>140</v>
      </c>
      <c r="F647" s="14" t="s">
        <v>6</v>
      </c>
      <c r="G647" s="14" t="s">
        <v>7</v>
      </c>
      <c r="H647" s="14" t="s">
        <v>8</v>
      </c>
      <c r="I647" s="14" t="s">
        <v>9</v>
      </c>
      <c r="J647" s="15" t="s">
        <v>132</v>
      </c>
    </row>
    <row r="648" spans="1:11">
      <c r="B648" s="17" t="s">
        <v>11</v>
      </c>
      <c r="C648" s="37">
        <v>344547035559.66101</v>
      </c>
      <c r="D648" s="78">
        <v>1950093862.53</v>
      </c>
      <c r="E648" s="37">
        <v>3891879821.3299994</v>
      </c>
      <c r="F648" s="37">
        <f>E648+F641</f>
        <v>24706376341.73954</v>
      </c>
      <c r="G648" s="39">
        <v>1126557820.8301475</v>
      </c>
      <c r="H648" s="39">
        <v>204690190.00211978</v>
      </c>
      <c r="I648" s="39">
        <f>H648+I641</f>
        <v>1661416193.0173719</v>
      </c>
      <c r="J648" s="84">
        <f>C652+D652+E652-G652-H652</f>
        <v>369379515562.51978</v>
      </c>
    </row>
    <row r="649" spans="1:11">
      <c r="B649" s="17" t="s">
        <v>12</v>
      </c>
      <c r="C649" s="37">
        <v>5365084195.4238186</v>
      </c>
      <c r="D649" s="79"/>
      <c r="E649" s="37">
        <v>92192.589999999982</v>
      </c>
      <c r="F649" s="37">
        <f>E649+F642</f>
        <v>3797501.02</v>
      </c>
      <c r="G649" s="39">
        <v>2843180.7999999961</v>
      </c>
      <c r="H649" s="39">
        <v>71938550.450000003</v>
      </c>
      <c r="I649" s="39">
        <f t="shared" ref="I649:I651" si="7">H649+I642</f>
        <v>1074968879.6099999</v>
      </c>
      <c r="J649" s="85"/>
    </row>
    <row r="650" spans="1:11">
      <c r="B650" s="17" t="s">
        <v>13</v>
      </c>
      <c r="C650" s="37">
        <v>810471742.58000004</v>
      </c>
      <c r="D650" s="79"/>
      <c r="E650" s="37">
        <v>13936635.300000003</v>
      </c>
      <c r="F650" s="37">
        <f>E650+F643</f>
        <v>56568864.460000001</v>
      </c>
      <c r="G650" s="39">
        <v>3712843.39</v>
      </c>
      <c r="H650" s="39">
        <v>1594761.8099999998</v>
      </c>
      <c r="I650" s="39">
        <f t="shared" si="7"/>
        <v>15817747.350000001</v>
      </c>
      <c r="J650" s="85"/>
    </row>
    <row r="651" spans="1:11">
      <c r="B651" s="17" t="s">
        <v>14</v>
      </c>
      <c r="C651" s="40">
        <v>14235626325.917053</v>
      </c>
      <c r="D651" s="80"/>
      <c r="E651" s="37">
        <v>83475070.070001125</v>
      </c>
      <c r="F651" s="37">
        <f>E651+F644</f>
        <v>540550924.7200011</v>
      </c>
      <c r="G651" s="39">
        <v>64073426.909852743</v>
      </c>
      <c r="H651" s="39">
        <v>42769068.690000057</v>
      </c>
      <c r="I651" s="39">
        <f t="shared" si="7"/>
        <v>245026208.21000007</v>
      </c>
      <c r="J651" s="85"/>
    </row>
    <row r="652" spans="1:11" ht="15.75" thickBot="1">
      <c r="B652" s="21" t="s">
        <v>15</v>
      </c>
      <c r="C652" s="54">
        <f>SUM(C648:C651)</f>
        <v>364958217823.58191</v>
      </c>
      <c r="D652" s="54">
        <f>D648</f>
        <v>1950093862.53</v>
      </c>
      <c r="E652" s="54">
        <f>SUM(E648:E651)</f>
        <v>3989383719.2900009</v>
      </c>
      <c r="F652" s="54">
        <f>SUM(F648:F651)</f>
        <v>25307293631.939541</v>
      </c>
      <c r="G652" s="54">
        <f>SUM(G648:G651)</f>
        <v>1197187271.9300003</v>
      </c>
      <c r="H652" s="54">
        <f>SUM(H648:H651)</f>
        <v>320992570.95211983</v>
      </c>
      <c r="I652" s="54">
        <f>SUM(I648:I651)</f>
        <v>2997229028.1873717</v>
      </c>
      <c r="J652" s="86"/>
    </row>
    <row r="653" spans="1:11" ht="15.75" thickBot="1"/>
    <row r="654" spans="1:11">
      <c r="A654" s="33">
        <v>44835</v>
      </c>
      <c r="B654" s="13" t="s">
        <v>2</v>
      </c>
      <c r="C654" s="14" t="s">
        <v>132</v>
      </c>
      <c r="D654" s="14" t="s">
        <v>4</v>
      </c>
      <c r="E654" s="14" t="s">
        <v>141</v>
      </c>
      <c r="F654" s="14" t="s">
        <v>6</v>
      </c>
      <c r="G654" s="14" t="s">
        <v>7</v>
      </c>
      <c r="H654" s="14" t="s">
        <v>8</v>
      </c>
      <c r="I654" s="14" t="s">
        <v>9</v>
      </c>
      <c r="J654" s="15" t="s">
        <v>132</v>
      </c>
    </row>
    <row r="655" spans="1:11">
      <c r="B655" s="17" t="s">
        <v>11</v>
      </c>
      <c r="C655" s="37">
        <v>349035263623.30438</v>
      </c>
      <c r="D655" s="78">
        <v>1762568940.1094971</v>
      </c>
      <c r="E655" s="37">
        <v>1712028362.1400001</v>
      </c>
      <c r="F655" s="37">
        <f>E655+F648</f>
        <v>26418404703.879539</v>
      </c>
      <c r="G655" s="39">
        <v>1171527682.3499999</v>
      </c>
      <c r="H655" s="39">
        <v>178538452.38670349</v>
      </c>
      <c r="I655" s="39">
        <f>H655+I648</f>
        <v>1839954645.4040754</v>
      </c>
      <c r="J655" s="84">
        <f>C659+D659+E659-G659-H659</f>
        <v>371584377794.34045</v>
      </c>
    </row>
    <row r="656" spans="1:11">
      <c r="B656" s="17" t="s">
        <v>12</v>
      </c>
      <c r="C656" s="37">
        <v>5331912329.1304684</v>
      </c>
      <c r="D656" s="79"/>
      <c r="E656" s="37">
        <v>433366.18999999994</v>
      </c>
      <c r="F656" s="37">
        <f>E656+F649</f>
        <v>4230867.21</v>
      </c>
      <c r="G656" s="39">
        <v>5511646.4000000004</v>
      </c>
      <c r="H656" s="39">
        <v>63093073.880000003</v>
      </c>
      <c r="I656" s="39">
        <f t="shared" ref="I656:I658" si="8">H656+I649</f>
        <v>1138061953.49</v>
      </c>
      <c r="J656" s="85"/>
    </row>
    <row r="657" spans="1:10">
      <c r="B657" s="17" t="s">
        <v>13</v>
      </c>
      <c r="C657" s="37">
        <v>823138642.7228415</v>
      </c>
      <c r="D657" s="79"/>
      <c r="E657" s="37">
        <v>1883722.04</v>
      </c>
      <c r="F657" s="37">
        <f>E657+F650</f>
        <v>58452586.5</v>
      </c>
      <c r="G657" s="39">
        <v>1920699.0699999998</v>
      </c>
      <c r="H657" s="39">
        <v>1646780.8499999999</v>
      </c>
      <c r="I657" s="39">
        <f t="shared" si="8"/>
        <v>17464528.200000003</v>
      </c>
      <c r="J657" s="85"/>
    </row>
    <row r="658" spans="1:10">
      <c r="B658" s="17" t="s">
        <v>14</v>
      </c>
      <c r="C658" s="40">
        <v>14189200967.359991</v>
      </c>
      <c r="D658" s="80"/>
      <c r="E658" s="37">
        <v>198625033.68000001</v>
      </c>
      <c r="F658" s="37">
        <f>E658+F651</f>
        <v>739175958.40000105</v>
      </c>
      <c r="G658" s="39">
        <v>14695029.489999998</v>
      </c>
      <c r="H658" s="39">
        <v>33743827.910000011</v>
      </c>
      <c r="I658" s="39">
        <f t="shared" si="8"/>
        <v>278770036.12000006</v>
      </c>
      <c r="J658" s="85"/>
    </row>
    <row r="659" spans="1:10" ht="15.75" thickBot="1">
      <c r="B659" s="21" t="s">
        <v>15</v>
      </c>
      <c r="C659" s="54">
        <f>SUM(C655:C658)</f>
        <v>369379515562.5177</v>
      </c>
      <c r="D659" s="54">
        <f>D655</f>
        <v>1762568940.1094971</v>
      </c>
      <c r="E659" s="54">
        <f>SUM(E655:E658)</f>
        <v>1912970484.0500002</v>
      </c>
      <c r="F659" s="54">
        <f>SUM(F655:F658)</f>
        <v>27220264115.98954</v>
      </c>
      <c r="G659" s="54">
        <f>SUM(G655:G658)</f>
        <v>1193655057.3099999</v>
      </c>
      <c r="H659" s="54">
        <f>SUM(H655:H658)</f>
        <v>277022135.02670348</v>
      </c>
      <c r="I659" s="54">
        <f>SUM(I655:I658)</f>
        <v>3274251163.2140751</v>
      </c>
      <c r="J659" s="86"/>
    </row>
    <row r="660" spans="1:10" ht="15.75" thickBot="1"/>
    <row r="661" spans="1:10">
      <c r="A661" s="33">
        <v>44866</v>
      </c>
      <c r="B661" s="13" t="s">
        <v>2</v>
      </c>
      <c r="C661" s="14" t="s">
        <v>132</v>
      </c>
      <c r="D661" s="14" t="s">
        <v>4</v>
      </c>
      <c r="E661" s="14" t="s">
        <v>142</v>
      </c>
      <c r="F661" s="14" t="s">
        <v>6</v>
      </c>
      <c r="G661" s="14" t="s">
        <v>7</v>
      </c>
      <c r="H661" s="14" t="s">
        <v>8</v>
      </c>
      <c r="I661" s="14" t="s">
        <v>9</v>
      </c>
      <c r="J661" s="15" t="s">
        <v>132</v>
      </c>
    </row>
    <row r="662" spans="1:10">
      <c r="B662" s="17" t="s">
        <v>11</v>
      </c>
      <c r="C662" s="37">
        <v>351094835009.69</v>
      </c>
      <c r="D662" s="78">
        <v>1759401630.0895996</v>
      </c>
      <c r="E662" s="37">
        <v>1504861080.4100001</v>
      </c>
      <c r="F662" s="37">
        <f>E662+F655</f>
        <v>27923265784.289539</v>
      </c>
      <c r="G662" s="39">
        <v>680694514.46999955</v>
      </c>
      <c r="H662" s="39">
        <v>190298886.435</v>
      </c>
      <c r="I662" s="39">
        <f>H662+I655</f>
        <v>2030253531.8390753</v>
      </c>
      <c r="J662" s="84">
        <f>C666+D666+E666-G666-H666</f>
        <v>374244700811.03162</v>
      </c>
    </row>
    <row r="663" spans="1:10">
      <c r="B663" s="17" t="s">
        <v>12</v>
      </c>
      <c r="C663" s="37">
        <v>5303703828.6700001</v>
      </c>
      <c r="D663" s="79"/>
      <c r="E663" s="37">
        <v>31653880.900000002</v>
      </c>
      <c r="F663" s="37">
        <f>E663+F656</f>
        <v>35884748.109999999</v>
      </c>
      <c r="G663" s="39">
        <v>2354179.3299999987</v>
      </c>
      <c r="H663" s="39">
        <v>56499071.030000001</v>
      </c>
      <c r="I663" s="39">
        <f t="shared" ref="I663:I665" si="9">H663+I656</f>
        <v>1194561024.52</v>
      </c>
      <c r="J663" s="85"/>
    </row>
    <row r="664" spans="1:10">
      <c r="B664" s="17" t="s">
        <v>13</v>
      </c>
      <c r="C664" s="37">
        <v>830115433.6499989</v>
      </c>
      <c r="D664" s="79"/>
      <c r="E664" s="37">
        <v>2372306.7499999995</v>
      </c>
      <c r="F664" s="37">
        <f>E664+F657</f>
        <v>60824893.25</v>
      </c>
      <c r="G664" s="39">
        <v>1695574.08</v>
      </c>
      <c r="H664" s="39">
        <v>978175.68</v>
      </c>
      <c r="I664" s="39">
        <f t="shared" si="9"/>
        <v>18442703.880000003</v>
      </c>
      <c r="J664" s="85"/>
    </row>
    <row r="665" spans="1:10">
      <c r="B665" s="17" t="s">
        <v>14</v>
      </c>
      <c r="C665" s="40">
        <v>14355723522.327</v>
      </c>
      <c r="D665" s="80"/>
      <c r="E665" s="37">
        <v>375132880.53999996</v>
      </c>
      <c r="F665" s="37">
        <f>E665+F658</f>
        <v>1114308838.940001</v>
      </c>
      <c r="G665" s="39">
        <v>59354419.389999993</v>
      </c>
      <c r="H665" s="39">
        <v>21223941.579999998</v>
      </c>
      <c r="I665" s="39">
        <f t="shared" si="9"/>
        <v>299993977.70000005</v>
      </c>
      <c r="J665" s="85"/>
    </row>
    <row r="666" spans="1:10" ht="15.75" thickBot="1">
      <c r="B666" s="21" t="s">
        <v>15</v>
      </c>
      <c r="C666" s="54">
        <f>SUM(C662:C665)</f>
        <v>371584377794.33704</v>
      </c>
      <c r="D666" s="54">
        <f>D662</f>
        <v>1759401630.0895996</v>
      </c>
      <c r="E666" s="54">
        <f>SUM(E662:E665)</f>
        <v>1914020148.6000001</v>
      </c>
      <c r="F666" s="54">
        <f>SUM(F662:F665)</f>
        <v>29134284264.589542</v>
      </c>
      <c r="G666" s="54">
        <f>SUM(G662:G665)</f>
        <v>744098687.26999962</v>
      </c>
      <c r="H666" s="54">
        <f>SUM(H662:H665)</f>
        <v>269000074.72500002</v>
      </c>
      <c r="I666" s="54">
        <f>SUM(I662:I665)</f>
        <v>3543251237.9390755</v>
      </c>
      <c r="J666" s="86"/>
    </row>
    <row r="667" spans="1:10" ht="15.75" thickBot="1"/>
    <row r="668" spans="1:10">
      <c r="A668" s="33">
        <v>44896</v>
      </c>
      <c r="B668" s="13" t="s">
        <v>2</v>
      </c>
      <c r="C668" s="14" t="s">
        <v>132</v>
      </c>
      <c r="D668" s="14" t="s">
        <v>4</v>
      </c>
      <c r="E668" s="14" t="s">
        <v>143</v>
      </c>
      <c r="F668" s="14" t="s">
        <v>6</v>
      </c>
      <c r="G668" s="14" t="s">
        <v>7</v>
      </c>
      <c r="H668" s="14" t="s">
        <v>8</v>
      </c>
      <c r="I668" s="14" t="s">
        <v>9</v>
      </c>
      <c r="J668" s="15" t="s">
        <v>132</v>
      </c>
    </row>
    <row r="669" spans="1:10">
      <c r="B669" s="17" t="s">
        <v>11</v>
      </c>
      <c r="C669" s="37">
        <v>353305701777.60229</v>
      </c>
      <c r="D669" s="78">
        <v>2152616795.8273902</v>
      </c>
      <c r="E669" s="37">
        <v>1481950314.6600001</v>
      </c>
      <c r="F669" s="37">
        <f>E669+F662</f>
        <v>29405216098.949539</v>
      </c>
      <c r="G669" s="39">
        <v>2031511634.9500723</v>
      </c>
      <c r="H669" s="39">
        <v>174777178.31377488</v>
      </c>
      <c r="I669" s="39">
        <f>H669+I662</f>
        <v>2205030710.1528502</v>
      </c>
      <c r="J669" s="84">
        <f>C673+D673+E673-G673-H673</f>
        <v>375315434057.4455</v>
      </c>
    </row>
    <row r="670" spans="1:10">
      <c r="B670" s="17" t="s">
        <v>12</v>
      </c>
      <c r="C670" s="37">
        <v>5312516872.719698</v>
      </c>
      <c r="D670" s="79"/>
      <c r="E670" s="37">
        <v>1386331.59</v>
      </c>
      <c r="F670" s="37">
        <f>E670+F663</f>
        <v>37271079.700000003</v>
      </c>
      <c r="G670" s="39">
        <v>112326067.1700007</v>
      </c>
      <c r="H670" s="39">
        <v>63864062.549999997</v>
      </c>
      <c r="I670" s="39">
        <f t="shared" ref="I670:I672" si="10">H670+I663</f>
        <v>1258425087.0699999</v>
      </c>
      <c r="J670" s="85"/>
    </row>
    <row r="671" spans="1:10">
      <c r="B671" s="17" t="s">
        <v>13</v>
      </c>
      <c r="C671" s="37">
        <v>833478949.9200002</v>
      </c>
      <c r="D671" s="79"/>
      <c r="E671" s="37">
        <v>10161258.899999999</v>
      </c>
      <c r="F671" s="37">
        <f>E671+F664</f>
        <v>70986152.150000006</v>
      </c>
      <c r="G671" s="39">
        <v>11518689.919999994</v>
      </c>
      <c r="H671" s="39">
        <v>1156352.5499999998</v>
      </c>
      <c r="I671" s="39">
        <f t="shared" si="10"/>
        <v>19599056.430000003</v>
      </c>
      <c r="J671" s="85"/>
    </row>
    <row r="672" spans="1:10">
      <c r="B672" s="17" t="s">
        <v>14</v>
      </c>
      <c r="C672" s="40">
        <v>14793003210.790007</v>
      </c>
      <c r="D672" s="80"/>
      <c r="E672" s="37">
        <v>38634923.160000004</v>
      </c>
      <c r="F672" s="37">
        <f>E672+F665</f>
        <v>1152943762.1000011</v>
      </c>
      <c r="G672" s="39">
        <v>207039867.18000048</v>
      </c>
      <c r="H672" s="39">
        <v>11822525.09</v>
      </c>
      <c r="I672" s="39">
        <f t="shared" si="10"/>
        <v>311816502.79000002</v>
      </c>
      <c r="J672" s="85"/>
    </row>
    <row r="673" spans="1:11" ht="15.75" thickBot="1">
      <c r="B673" s="21" t="s">
        <v>15</v>
      </c>
      <c r="C673" s="54">
        <f>SUM(C669:C672)</f>
        <v>374244700811.03198</v>
      </c>
      <c r="D673" s="54">
        <f>D669</f>
        <v>2152616795.8273902</v>
      </c>
      <c r="E673" s="54">
        <f>SUM(E669:E672)</f>
        <v>1532132828.3100002</v>
      </c>
      <c r="F673" s="54">
        <f>SUM(F669:F672)</f>
        <v>30666417092.899544</v>
      </c>
      <c r="G673" s="54">
        <f>SUM(G669:G672)</f>
        <v>2362396259.2200732</v>
      </c>
      <c r="H673" s="54">
        <f>SUM(H669:H672)</f>
        <v>251620118.50377491</v>
      </c>
      <c r="I673" s="54">
        <f>SUM(I669:I672)</f>
        <v>3794871356.4428496</v>
      </c>
      <c r="J673" s="86"/>
    </row>
    <row r="674" spans="1:11" ht="15.75" thickBot="1"/>
    <row r="675" spans="1:11">
      <c r="A675" s="65">
        <v>44927</v>
      </c>
      <c r="B675" s="13" t="s">
        <v>2</v>
      </c>
      <c r="C675" s="14" t="s">
        <v>132</v>
      </c>
      <c r="D675" s="14" t="s">
        <v>4</v>
      </c>
      <c r="E675" s="14" t="s">
        <v>144</v>
      </c>
      <c r="F675" s="14" t="s">
        <v>6</v>
      </c>
      <c r="G675" s="14" t="s">
        <v>7</v>
      </c>
      <c r="H675" s="14" t="s">
        <v>8</v>
      </c>
      <c r="I675" s="14" t="s">
        <v>9</v>
      </c>
      <c r="J675" s="15" t="s">
        <v>3</v>
      </c>
      <c r="K675" s="16"/>
    </row>
    <row r="676" spans="1:11">
      <c r="A676" s="4"/>
      <c r="B676" s="17" t="s">
        <v>11</v>
      </c>
      <c r="C676" s="37">
        <v>354189899484.05969</v>
      </c>
      <c r="D676" s="78">
        <v>2821035795.0309401</v>
      </c>
      <c r="E676" s="37">
        <v>1498811331.29</v>
      </c>
      <c r="F676" s="37">
        <f>E676+'[3]Evolução do Estoque DA 2022'!F753</f>
        <v>1498811331.29</v>
      </c>
      <c r="G676" s="39">
        <v>666753604.29999959</v>
      </c>
      <c r="H676" s="39">
        <v>185140931.00362331</v>
      </c>
      <c r="I676" s="39">
        <f>H676+'[3]Evolução do Estoque DA 2022'!I753</f>
        <v>185140931.00362331</v>
      </c>
      <c r="J676" s="84">
        <f>C680+D680+E680-G680-H680</f>
        <v>378754217883.28705</v>
      </c>
      <c r="K676" s="10"/>
    </row>
    <row r="677" spans="1:11">
      <c r="A677" s="4"/>
      <c r="B677" s="17" t="s">
        <v>12</v>
      </c>
      <c r="C677" s="37">
        <v>5175063305.5099955</v>
      </c>
      <c r="D677" s="79"/>
      <c r="E677" s="37">
        <v>1191730.1000000001</v>
      </c>
      <c r="F677" s="37">
        <f>E677+'[3]Evolução do Estoque DA 2022'!F754</f>
        <v>1191730.1000000001</v>
      </c>
      <c r="G677" s="39">
        <v>2698035.3799999985</v>
      </c>
      <c r="H677" s="39">
        <v>57599249.880000003</v>
      </c>
      <c r="I677" s="39">
        <f>H677+'[3]Evolução do Estoque DA 2022'!I754</f>
        <v>57599249.880000003</v>
      </c>
      <c r="J677" s="85"/>
      <c r="K677" s="10"/>
    </row>
    <row r="678" spans="1:11">
      <c r="A678" s="4"/>
      <c r="B678" s="17" t="s">
        <v>13</v>
      </c>
      <c r="C678" s="37">
        <v>835928732.46000004</v>
      </c>
      <c r="D678" s="79"/>
      <c r="E678" s="37">
        <v>5735028.5199999996</v>
      </c>
      <c r="F678" s="37">
        <f>E678+'[3]Evolução do Estoque DA 2022'!F755</f>
        <v>5735028.5199999996</v>
      </c>
      <c r="G678" s="39">
        <v>959125.2100000002</v>
      </c>
      <c r="H678" s="39">
        <v>1204754.0899999999</v>
      </c>
      <c r="I678" s="39">
        <f>H678+'[3]Evolução do Estoque DA 2022'!I755</f>
        <v>1204754.0899999999</v>
      </c>
      <c r="J678" s="85"/>
      <c r="K678" s="10"/>
    </row>
    <row r="679" spans="1:11">
      <c r="A679" s="4"/>
      <c r="B679" s="17" t="s">
        <v>14</v>
      </c>
      <c r="C679" s="40">
        <v>15114542535.419994</v>
      </c>
      <c r="D679" s="80"/>
      <c r="E679" s="37">
        <v>53208461.069999993</v>
      </c>
      <c r="F679" s="37">
        <f>E679+'[3]Evolução do Estoque DA 2022'!F756</f>
        <v>53208461.069999993</v>
      </c>
      <c r="G679" s="39">
        <v>10477230.780000001</v>
      </c>
      <c r="H679" s="39">
        <v>16365589.529999999</v>
      </c>
      <c r="I679" s="39">
        <f>H679+'[3]Evolução do Estoque DA 2022'!I756</f>
        <v>16365589.529999999</v>
      </c>
      <c r="J679" s="85"/>
      <c r="K679" s="10"/>
    </row>
    <row r="680" spans="1:11" ht="15.75" thickBot="1">
      <c r="A680" s="4"/>
      <c r="B680" s="21" t="s">
        <v>15</v>
      </c>
      <c r="C680" s="54">
        <f>SUM(C676:C679)</f>
        <v>375315434057.44971</v>
      </c>
      <c r="D680" s="54">
        <f>D676</f>
        <v>2821035795.0309401</v>
      </c>
      <c r="E680" s="54">
        <f>SUM(E676:E679)</f>
        <v>1558946550.9799998</v>
      </c>
      <c r="F680" s="54">
        <f>SUM(F676:F679)</f>
        <v>1558946550.9799998</v>
      </c>
      <c r="G680" s="54">
        <f>SUM(G676:G679)</f>
        <v>680887995.6699996</v>
      </c>
      <c r="H680" s="54">
        <f>SUM(H676:H679)</f>
        <v>260310524.50362331</v>
      </c>
      <c r="I680" s="54">
        <f>SUM(I676:I679)</f>
        <v>260310524.50362331</v>
      </c>
      <c r="J680" s="86"/>
      <c r="K680" s="10"/>
    </row>
    <row r="681" spans="1:11" ht="15.75" thickBot="1">
      <c r="A681" s="23"/>
    </row>
    <row r="682" spans="1:11">
      <c r="A682" s="65">
        <v>44958</v>
      </c>
      <c r="B682" s="13" t="s">
        <v>2</v>
      </c>
      <c r="C682" s="14" t="s">
        <v>3</v>
      </c>
      <c r="D682" s="14" t="s">
        <v>4</v>
      </c>
      <c r="E682" s="14" t="s">
        <v>145</v>
      </c>
      <c r="F682" s="14" t="s">
        <v>6</v>
      </c>
      <c r="G682" s="14" t="s">
        <v>7</v>
      </c>
      <c r="H682" s="14" t="s">
        <v>8</v>
      </c>
      <c r="I682" s="14" t="s">
        <v>9</v>
      </c>
      <c r="J682" s="15" t="s">
        <v>3</v>
      </c>
    </row>
    <row r="683" spans="1:11">
      <c r="A683" s="4"/>
      <c r="B683" s="17" t="s">
        <v>11</v>
      </c>
      <c r="C683" s="37">
        <v>357291561927.22949</v>
      </c>
      <c r="D683" s="78">
        <v>1479412774.9458001</v>
      </c>
      <c r="E683" s="37">
        <v>3153603989.6900001</v>
      </c>
      <c r="F683" s="37">
        <f>E683+F676</f>
        <v>4652415320.9799995</v>
      </c>
      <c r="G683" s="39">
        <v>932896967.08999944</v>
      </c>
      <c r="H683" s="39">
        <v>184745795.74500173</v>
      </c>
      <c r="I683" s="39">
        <f>H683+I676</f>
        <v>369886726.74862504</v>
      </c>
      <c r="J683" s="84">
        <f>C687+D687+E687-G687-H687</f>
        <v>382235343052.82074</v>
      </c>
    </row>
    <row r="684" spans="1:11">
      <c r="A684" s="4"/>
      <c r="B684" s="17" t="s">
        <v>12</v>
      </c>
      <c r="C684" s="37">
        <v>5151573026.4704361</v>
      </c>
      <c r="D684" s="79"/>
      <c r="E684" s="37">
        <v>3373094.5400000005</v>
      </c>
      <c r="F684" s="37">
        <f>E684+F677</f>
        <v>4564824.6400000006</v>
      </c>
      <c r="G684" s="39">
        <v>3433130.6900000004</v>
      </c>
      <c r="H684" s="39">
        <v>42242084.160000004</v>
      </c>
      <c r="I684" s="39">
        <f t="shared" ref="I684:I686" si="11">H684+I677</f>
        <v>99841334.040000007</v>
      </c>
      <c r="J684" s="85"/>
    </row>
    <row r="685" spans="1:11">
      <c r="A685" s="4"/>
      <c r="B685" s="17" t="s">
        <v>13</v>
      </c>
      <c r="C685" s="37">
        <v>843008538.48000014</v>
      </c>
      <c r="D685" s="79"/>
      <c r="E685" s="37">
        <v>2748056.98</v>
      </c>
      <c r="F685" s="37">
        <f t="shared" ref="F685:F686" si="12">E685+F678</f>
        <v>8483085.5</v>
      </c>
      <c r="G685" s="39">
        <v>1830873.23</v>
      </c>
      <c r="H685" s="39">
        <v>1249074.6299999999</v>
      </c>
      <c r="I685" s="39">
        <f t="shared" si="11"/>
        <v>2453828.7199999997</v>
      </c>
      <c r="J685" s="85"/>
    </row>
    <row r="686" spans="1:11">
      <c r="A686" s="4"/>
      <c r="B686" s="17" t="s">
        <v>14</v>
      </c>
      <c r="C686" s="40">
        <v>15468074391.110001</v>
      </c>
      <c r="D686" s="80"/>
      <c r="E686" s="37">
        <v>41265045.160000004</v>
      </c>
      <c r="F686" s="37">
        <f t="shared" si="12"/>
        <v>94473506.229999989</v>
      </c>
      <c r="G686" s="39">
        <v>20813612.050000012</v>
      </c>
      <c r="H686" s="39">
        <v>12066254.189999998</v>
      </c>
      <c r="I686" s="39">
        <f t="shared" si="11"/>
        <v>28431843.719999999</v>
      </c>
      <c r="J686" s="85"/>
    </row>
    <row r="687" spans="1:11" ht="15.75" thickBot="1">
      <c r="A687" s="4"/>
      <c r="B687" s="21" t="s">
        <v>15</v>
      </c>
      <c r="C687" s="54">
        <f>SUM(C683:C686)</f>
        <v>378754217883.28992</v>
      </c>
      <c r="D687" s="54">
        <f>D683</f>
        <v>1479412774.9458001</v>
      </c>
      <c r="E687" s="54">
        <f>SUM(E683:E686)</f>
        <v>3200990186.3699999</v>
      </c>
      <c r="F687" s="54">
        <f>SUM(F683:F686)</f>
        <v>4759936737.3499994</v>
      </c>
      <c r="G687" s="54">
        <f>SUM(G683:G686)</f>
        <v>958974583.05999947</v>
      </c>
      <c r="H687" s="54">
        <f>SUM(H683:H686)</f>
        <v>240303208.72500172</v>
      </c>
      <c r="I687" s="54">
        <f>SUM(I683:I686)</f>
        <v>500613733.22862506</v>
      </c>
      <c r="J687" s="86"/>
    </row>
    <row r="688" spans="1:11" ht="15.75" thickBot="1">
      <c r="A688" s="23"/>
      <c r="C688" s="23"/>
      <c r="D688" s="66"/>
      <c r="E688" s="66"/>
      <c r="F688" s="66"/>
      <c r="G688" s="55"/>
    </row>
    <row r="689" spans="1:10">
      <c r="A689" s="65">
        <v>44986</v>
      </c>
      <c r="B689" s="13" t="s">
        <v>2</v>
      </c>
      <c r="C689" s="14" t="s">
        <v>3</v>
      </c>
      <c r="D689" s="14" t="s">
        <v>4</v>
      </c>
      <c r="E689" s="14" t="s">
        <v>146</v>
      </c>
      <c r="F689" s="14" t="s">
        <v>6</v>
      </c>
      <c r="G689" s="14" t="s">
        <v>7</v>
      </c>
      <c r="H689" s="14" t="s">
        <v>8</v>
      </c>
      <c r="I689" s="14" t="s">
        <v>9</v>
      </c>
      <c r="J689" s="15" t="s">
        <v>3</v>
      </c>
    </row>
    <row r="690" spans="1:10">
      <c r="A690" s="4"/>
      <c r="B690" s="17" t="s">
        <v>11</v>
      </c>
      <c r="C690" s="37">
        <v>360630280329.22284</v>
      </c>
      <c r="D690" s="78">
        <v>1485197204.8834801</v>
      </c>
      <c r="E690" s="37">
        <v>1433371210.28</v>
      </c>
      <c r="F690" s="37">
        <f>E690+F683</f>
        <v>6085786531.2599993</v>
      </c>
      <c r="G690" s="39">
        <v>1472173782.8599997</v>
      </c>
      <c r="H690" s="39">
        <v>208805282.44145137</v>
      </c>
      <c r="I690" s="39">
        <f>H690+I683</f>
        <v>578692009.19007635</v>
      </c>
      <c r="J690" s="84">
        <f>C694+D694+E694-G694-H694</f>
        <v>384241106494.82678</v>
      </c>
    </row>
    <row r="691" spans="1:10">
      <c r="A691" s="4"/>
      <c r="B691" s="17" t="s">
        <v>12</v>
      </c>
      <c r="C691" s="37">
        <v>5152593395.4800034</v>
      </c>
      <c r="D691" s="79"/>
      <c r="E691" s="37">
        <v>1274481812.1280484</v>
      </c>
      <c r="F691" s="37">
        <f>E691+F684</f>
        <v>1279046636.7680485</v>
      </c>
      <c r="G691" s="39">
        <v>338186349.05020881</v>
      </c>
      <c r="H691" s="39">
        <v>68495664.38000001</v>
      </c>
      <c r="I691" s="39">
        <f t="shared" ref="I691:I693" si="13">H691+I684</f>
        <v>168336998.42000002</v>
      </c>
      <c r="J691" s="85"/>
    </row>
    <row r="692" spans="1:10">
      <c r="A692" s="4"/>
      <c r="B692" s="17" t="s">
        <v>13</v>
      </c>
      <c r="C692" s="37">
        <v>847170075.01999962</v>
      </c>
      <c r="D692" s="79"/>
      <c r="E692" s="37">
        <v>3883622.25</v>
      </c>
      <c r="F692" s="37">
        <f>E692+F685</f>
        <v>12366707.75</v>
      </c>
      <c r="G692" s="39">
        <v>3151048.75</v>
      </c>
      <c r="H692" s="39">
        <v>2309968.6900000004</v>
      </c>
      <c r="I692" s="39">
        <f t="shared" si="13"/>
        <v>4763797.41</v>
      </c>
      <c r="J692" s="85"/>
    </row>
    <row r="693" spans="1:10">
      <c r="A693" s="4"/>
      <c r="B693" s="17" t="s">
        <v>14</v>
      </c>
      <c r="C693" s="40">
        <v>15605299253.094015</v>
      </c>
      <c r="D693" s="80"/>
      <c r="E693" s="37">
        <v>65569804.489999987</v>
      </c>
      <c r="F693" s="37">
        <f>E693+F686</f>
        <v>160043310.71999997</v>
      </c>
      <c r="G693" s="39">
        <v>67332091.839999944</v>
      </c>
      <c r="H693" s="39">
        <v>96286024.00999999</v>
      </c>
      <c r="I693" s="39">
        <f t="shared" si="13"/>
        <v>124717867.72999999</v>
      </c>
      <c r="J693" s="85"/>
    </row>
    <row r="694" spans="1:10" ht="15.75" thickBot="1">
      <c r="A694" s="4"/>
      <c r="B694" s="21" t="s">
        <v>15</v>
      </c>
      <c r="C694" s="54">
        <f>SUM(C690:C693)</f>
        <v>382235343052.81683</v>
      </c>
      <c r="D694" s="54">
        <f>D690</f>
        <v>1485197204.8834801</v>
      </c>
      <c r="E694" s="54">
        <f>SUM(E690:E693)</f>
        <v>2777306449.1480484</v>
      </c>
      <c r="F694" s="54">
        <f>SUM(F690:F693)</f>
        <v>7537243186.4980478</v>
      </c>
      <c r="G694" s="54">
        <f>SUM(G690:G693)</f>
        <v>1880843272.5002084</v>
      </c>
      <c r="H694" s="54">
        <f>SUM(H690:H693)</f>
        <v>375896939.52145135</v>
      </c>
      <c r="I694" s="54">
        <f>SUM(I690:I693)</f>
        <v>876510672.75007641</v>
      </c>
      <c r="J694" s="86"/>
    </row>
    <row r="695" spans="1:10" ht="15.75" thickBot="1">
      <c r="A695" s="23"/>
      <c r="B695" s="23"/>
      <c r="C695" s="67"/>
      <c r="D695" s="67"/>
      <c r="E695" s="66"/>
      <c r="F695" s="68"/>
    </row>
    <row r="696" spans="1:10">
      <c r="A696" s="65">
        <v>45017</v>
      </c>
      <c r="B696" s="13" t="s">
        <v>2</v>
      </c>
      <c r="C696" s="14" t="s">
        <v>3</v>
      </c>
      <c r="D696" s="14" t="s">
        <v>4</v>
      </c>
      <c r="E696" s="14" t="s">
        <v>147</v>
      </c>
      <c r="F696" s="14" t="s">
        <v>6</v>
      </c>
      <c r="G696" s="14" t="s">
        <v>7</v>
      </c>
      <c r="H696" s="14" t="s">
        <v>8</v>
      </c>
      <c r="I696" s="14" t="s">
        <v>9</v>
      </c>
      <c r="J696" s="15" t="s">
        <v>3</v>
      </c>
    </row>
    <row r="697" spans="1:10">
      <c r="A697" s="4"/>
      <c r="B697" s="17" t="s">
        <v>11</v>
      </c>
      <c r="C697" s="37">
        <v>361711302971.57245</v>
      </c>
      <c r="D697" s="78">
        <v>1707093212.8499999</v>
      </c>
      <c r="E697" s="37">
        <v>1779005664.8699999</v>
      </c>
      <c r="F697" s="37">
        <f>E697+F690</f>
        <v>7864792196.1299992</v>
      </c>
      <c r="G697" s="39">
        <v>1199548699.0500002</v>
      </c>
      <c r="H697" s="39">
        <v>258538818.82470521</v>
      </c>
      <c r="I697" s="39">
        <f>H697+I690</f>
        <v>837230828.01478159</v>
      </c>
      <c r="J697" s="84">
        <f>C701+D701+E701-G701-H701</f>
        <v>385550071724.97815</v>
      </c>
    </row>
    <row r="698" spans="1:10">
      <c r="A698" s="4"/>
      <c r="B698" s="17" t="s">
        <v>12</v>
      </c>
      <c r="C698" s="37">
        <v>6079154186.0422564</v>
      </c>
      <c r="D698" s="79"/>
      <c r="E698" s="37">
        <v>16539546.15</v>
      </c>
      <c r="F698" s="37">
        <f>E698+F691</f>
        <v>1295586182.9180486</v>
      </c>
      <c r="G698" s="39">
        <v>662236174.05992365</v>
      </c>
      <c r="H698" s="39">
        <v>74308790.940000013</v>
      </c>
      <c r="I698" s="39">
        <f t="shared" ref="I698:I700" si="14">H698+I691</f>
        <v>242645789.36000001</v>
      </c>
      <c r="J698" s="85"/>
    </row>
    <row r="699" spans="1:10">
      <c r="A699" s="4"/>
      <c r="B699" s="17" t="s">
        <v>13</v>
      </c>
      <c r="C699" s="37">
        <v>848907598.89999986</v>
      </c>
      <c r="D699" s="79"/>
      <c r="E699" s="37">
        <v>1427442.12</v>
      </c>
      <c r="F699" s="37">
        <f>E699+F692</f>
        <v>13794149.870000001</v>
      </c>
      <c r="G699" s="39">
        <v>2371593.75</v>
      </c>
      <c r="H699" s="39">
        <v>1094288.31</v>
      </c>
      <c r="I699" s="39">
        <f t="shared" si="14"/>
        <v>5858085.7200000007</v>
      </c>
      <c r="J699" s="85"/>
    </row>
    <row r="700" spans="1:10">
      <c r="A700" s="4"/>
      <c r="B700" s="17" t="s">
        <v>14</v>
      </c>
      <c r="C700" s="40">
        <v>15601741738.318052</v>
      </c>
      <c r="D700" s="80"/>
      <c r="E700" s="37">
        <v>52727331.939999998</v>
      </c>
      <c r="F700" s="37">
        <f>E700+F693</f>
        <v>212770642.65999997</v>
      </c>
      <c r="G700" s="39">
        <v>28344355.18</v>
      </c>
      <c r="H700" s="39">
        <v>21385247.669999998</v>
      </c>
      <c r="I700" s="39">
        <f t="shared" si="14"/>
        <v>146103115.39999998</v>
      </c>
      <c r="J700" s="85"/>
    </row>
    <row r="701" spans="1:10" ht="15.75" thickBot="1">
      <c r="A701" s="4"/>
      <c r="B701" s="21" t="s">
        <v>15</v>
      </c>
      <c r="C701" s="54">
        <f>SUM(C697:C700)</f>
        <v>384241106494.83276</v>
      </c>
      <c r="D701" s="54">
        <f>D697</f>
        <v>1707093212.8499999</v>
      </c>
      <c r="E701" s="54">
        <f>SUM(E697:E700)</f>
        <v>1849699985.0799999</v>
      </c>
      <c r="F701" s="54">
        <f>SUM(F697:F700)</f>
        <v>9386943171.5780487</v>
      </c>
      <c r="G701" s="54">
        <f>SUM(G697:G700)</f>
        <v>1892500822.0399239</v>
      </c>
      <c r="H701" s="54">
        <f>SUM(H697:H700)</f>
        <v>355327145.74470526</v>
      </c>
      <c r="I701" s="54">
        <f>SUM(I697:I700)</f>
        <v>1231837818.4947815</v>
      </c>
      <c r="J701" s="86"/>
    </row>
    <row r="702" spans="1:10" ht="15.75" thickBot="1">
      <c r="A702" s="23"/>
    </row>
    <row r="703" spans="1:10">
      <c r="A703" s="65">
        <v>45047</v>
      </c>
      <c r="B703" s="13" t="s">
        <v>2</v>
      </c>
      <c r="C703" s="14" t="s">
        <v>3</v>
      </c>
      <c r="D703" s="14" t="s">
        <v>4</v>
      </c>
      <c r="E703" s="14" t="s">
        <v>148</v>
      </c>
      <c r="F703" s="14" t="s">
        <v>6</v>
      </c>
      <c r="G703" s="14" t="s">
        <v>7</v>
      </c>
      <c r="H703" s="14" t="s">
        <v>8</v>
      </c>
      <c r="I703" s="14" t="s">
        <v>9</v>
      </c>
      <c r="J703" s="15" t="s">
        <v>3</v>
      </c>
    </row>
    <row r="704" spans="1:10">
      <c r="A704" s="4"/>
      <c r="B704" s="17" t="s">
        <v>11</v>
      </c>
      <c r="C704" s="37">
        <v>363630710158.10663</v>
      </c>
      <c r="D704" s="78">
        <v>3050072377.8706698</v>
      </c>
      <c r="E704" s="37">
        <v>1615602405.0699999</v>
      </c>
      <c r="F704" s="37">
        <f>E704+F697</f>
        <v>9480394601.1999989</v>
      </c>
      <c r="G704" s="39">
        <v>1827011844.170001</v>
      </c>
      <c r="H704" s="39">
        <v>219232927.97726548</v>
      </c>
      <c r="I704" s="39">
        <f>H704+I697</f>
        <v>1056463755.9920471</v>
      </c>
      <c r="J704" s="84">
        <f>C708+D708+E708-G708-H708</f>
        <v>388051677424.74957</v>
      </c>
    </row>
    <row r="705" spans="1:10">
      <c r="A705" s="4"/>
      <c r="B705" s="17" t="s">
        <v>12</v>
      </c>
      <c r="C705" s="37">
        <v>5400138245.7887659</v>
      </c>
      <c r="D705" s="79"/>
      <c r="E705" s="37">
        <v>198776.30999999997</v>
      </c>
      <c r="F705" s="37">
        <f>E705+F698</f>
        <v>1295784959.2280486</v>
      </c>
      <c r="G705" s="39">
        <v>2516267.9799999986</v>
      </c>
      <c r="H705" s="39">
        <v>82270251.249999985</v>
      </c>
      <c r="I705" s="39">
        <f t="shared" ref="I705:I707" si="15">H705+I698</f>
        <v>324916040.61000001</v>
      </c>
      <c r="J705" s="85"/>
    </row>
    <row r="706" spans="1:10">
      <c r="A706" s="4"/>
      <c r="B706" s="17" t="s">
        <v>13</v>
      </c>
      <c r="C706" s="37">
        <v>846836493.97000015</v>
      </c>
      <c r="D706" s="79"/>
      <c r="E706" s="37">
        <v>5498970.6299999999</v>
      </c>
      <c r="F706" s="37">
        <f>E706+F699</f>
        <v>19293120.5</v>
      </c>
      <c r="G706" s="39">
        <v>6813787.1199999982</v>
      </c>
      <c r="H706" s="39">
        <v>1851606.8000000003</v>
      </c>
      <c r="I706" s="39">
        <f t="shared" si="15"/>
        <v>7709692.5200000014</v>
      </c>
      <c r="J706" s="85"/>
    </row>
    <row r="707" spans="1:10">
      <c r="A707" s="4"/>
      <c r="B707" s="17" t="s">
        <v>14</v>
      </c>
      <c r="C707" s="40">
        <v>15672386827.110792</v>
      </c>
      <c r="D707" s="80"/>
      <c r="E707" s="37">
        <v>65318965.380000003</v>
      </c>
      <c r="F707" s="37">
        <f>E707+F700</f>
        <v>278089608.03999996</v>
      </c>
      <c r="G707" s="39">
        <v>75239926.83000046</v>
      </c>
      <c r="H707" s="39">
        <v>20149183.359999999</v>
      </c>
      <c r="I707" s="39">
        <f t="shared" si="15"/>
        <v>166252298.75999999</v>
      </c>
      <c r="J707" s="85"/>
    </row>
    <row r="708" spans="1:10" ht="15.75" thickBot="1">
      <c r="A708" s="4"/>
      <c r="B708" s="21" t="s">
        <v>15</v>
      </c>
      <c r="C708" s="54">
        <f>SUM(C704:C707)</f>
        <v>385550071724.97614</v>
      </c>
      <c r="D708" s="54">
        <f>D704</f>
        <v>3050072377.8706698</v>
      </c>
      <c r="E708" s="54">
        <f>SUM(E704:E707)</f>
        <v>1686619117.3900001</v>
      </c>
      <c r="F708" s="54">
        <f>SUM(F704:F707)</f>
        <v>11073562288.968048</v>
      </c>
      <c r="G708" s="54">
        <f>SUM(G704:G707)</f>
        <v>1911581826.1000013</v>
      </c>
      <c r="H708" s="54">
        <f>SUM(H704:H707)</f>
        <v>323503969.3872655</v>
      </c>
      <c r="I708" s="54">
        <f>SUM(I704:I707)</f>
        <v>1555341787.8820469</v>
      </c>
      <c r="J708" s="86"/>
    </row>
    <row r="709" spans="1:10" ht="15.75" thickBot="1">
      <c r="A709" s="23"/>
    </row>
    <row r="710" spans="1:10">
      <c r="A710" s="65">
        <v>45078</v>
      </c>
      <c r="B710" s="13" t="s">
        <v>2</v>
      </c>
      <c r="C710" s="14" t="s">
        <v>3</v>
      </c>
      <c r="D710" s="14" t="s">
        <v>4</v>
      </c>
      <c r="E710" s="14" t="s">
        <v>149</v>
      </c>
      <c r="F710" s="14" t="s">
        <v>6</v>
      </c>
      <c r="G710" s="14" t="s">
        <v>7</v>
      </c>
      <c r="H710" s="14" t="s">
        <v>8</v>
      </c>
      <c r="I710" s="14" t="s">
        <v>9</v>
      </c>
      <c r="J710" s="15" t="s">
        <v>3</v>
      </c>
    </row>
    <row r="711" spans="1:10">
      <c r="A711" s="4"/>
      <c r="B711" s="17" t="s">
        <v>11</v>
      </c>
      <c r="C711" s="37">
        <v>366049763830.63989</v>
      </c>
      <c r="D711" s="78">
        <v>1211694502.5313699</v>
      </c>
      <c r="E711" s="37">
        <v>1641769264.6400003</v>
      </c>
      <c r="F711" s="37">
        <f>E711+F704</f>
        <v>11122163865.84</v>
      </c>
      <c r="G711" s="39">
        <v>987044925.51000094</v>
      </c>
      <c r="H711" s="39">
        <v>216324591.96377188</v>
      </c>
      <c r="I711" s="39">
        <f>H711+I704</f>
        <v>1272788347.9558189</v>
      </c>
      <c r="J711" s="84">
        <f>C715+D715+E715-G715-H715</f>
        <v>389574072428.91382</v>
      </c>
    </row>
    <row r="712" spans="1:10">
      <c r="A712" s="4"/>
      <c r="B712" s="17" t="s">
        <v>12</v>
      </c>
      <c r="C712" s="37">
        <v>5357834350.4462719</v>
      </c>
      <c r="D712" s="79"/>
      <c r="E712" s="37">
        <v>260030.28999999998</v>
      </c>
      <c r="F712" s="37">
        <f>E712+F705</f>
        <v>1296044989.5180485</v>
      </c>
      <c r="G712" s="39">
        <v>3308915.0699999961</v>
      </c>
      <c r="H712" s="39">
        <v>74141295.059999987</v>
      </c>
      <c r="I712" s="39">
        <f t="shared" ref="I712:I714" si="16">H712+I705</f>
        <v>399057335.67000002</v>
      </c>
      <c r="J712" s="85"/>
    </row>
    <row r="713" spans="1:10">
      <c r="A713" s="4"/>
      <c r="B713" s="17" t="s">
        <v>13</v>
      </c>
      <c r="C713" s="37">
        <v>851793258.87999988</v>
      </c>
      <c r="D713" s="79"/>
      <c r="E713" s="37">
        <v>1798764.98</v>
      </c>
      <c r="F713" s="37">
        <f>E713+F706</f>
        <v>21091885.48</v>
      </c>
      <c r="G713" s="39">
        <v>4922645.5899999989</v>
      </c>
      <c r="H713" s="39">
        <v>2228584.61</v>
      </c>
      <c r="I713" s="39">
        <f t="shared" si="16"/>
        <v>9938277.1300000008</v>
      </c>
      <c r="J713" s="85"/>
    </row>
    <row r="714" spans="1:10">
      <c r="A714" s="4"/>
      <c r="B714" s="17" t="s">
        <v>14</v>
      </c>
      <c r="C714" s="40">
        <v>15792285984.779999</v>
      </c>
      <c r="D714" s="80"/>
      <c r="E714" s="37">
        <v>88540284.969999984</v>
      </c>
      <c r="F714" s="37">
        <f>E714+F707</f>
        <v>366629893.00999993</v>
      </c>
      <c r="G714" s="39">
        <v>107866509.87000008</v>
      </c>
      <c r="H714" s="39">
        <v>25830375.569999993</v>
      </c>
      <c r="I714" s="39">
        <f t="shared" si="16"/>
        <v>192082674.32999998</v>
      </c>
      <c r="J714" s="85"/>
    </row>
    <row r="715" spans="1:10" ht="15.75" thickBot="1">
      <c r="A715" s="4"/>
      <c r="B715" s="21" t="s">
        <v>15</v>
      </c>
      <c r="C715" s="54">
        <f>SUM(C711:C714)</f>
        <v>388051677424.74622</v>
      </c>
      <c r="D715" s="54">
        <f>D711</f>
        <v>1211694502.5313699</v>
      </c>
      <c r="E715" s="54">
        <f>SUM(E711:E714)</f>
        <v>1732368344.8800004</v>
      </c>
      <c r="F715" s="54">
        <f>SUM(F711:F714)</f>
        <v>12805930633.848049</v>
      </c>
      <c r="G715" s="54">
        <f>SUM(G711:G714)</f>
        <v>1103142996.0400012</v>
      </c>
      <c r="H715" s="54">
        <f>SUM(H711:H714)</f>
        <v>318524847.20377189</v>
      </c>
      <c r="I715" s="54">
        <f>SUM(I711:I714)</f>
        <v>1873866635.085819</v>
      </c>
      <c r="J715" s="86"/>
    </row>
    <row r="716" spans="1:10" ht="15.75" thickBot="1">
      <c r="A716" s="23"/>
      <c r="C716" s="67"/>
      <c r="D716" s="67"/>
      <c r="E716" s="67"/>
      <c r="F716" s="67"/>
    </row>
    <row r="717" spans="1:10">
      <c r="A717" s="65">
        <v>45108</v>
      </c>
      <c r="B717" s="13" t="s">
        <v>2</v>
      </c>
      <c r="C717" s="14" t="s">
        <v>3</v>
      </c>
      <c r="D717" s="14" t="s">
        <v>4</v>
      </c>
      <c r="E717" s="14" t="s">
        <v>150</v>
      </c>
      <c r="F717" s="14" t="s">
        <v>6</v>
      </c>
      <c r="G717" s="14" t="s">
        <v>7</v>
      </c>
      <c r="H717" s="14" t="s">
        <v>8</v>
      </c>
      <c r="I717" s="14" t="s">
        <v>9</v>
      </c>
      <c r="J717" s="15" t="s">
        <v>3</v>
      </c>
    </row>
    <row r="718" spans="1:10">
      <c r="A718" s="4"/>
      <c r="B718" s="17" t="s">
        <v>11</v>
      </c>
      <c r="C718" s="37">
        <v>367533258915.7204</v>
      </c>
      <c r="D718" s="78">
        <v>1929359790.8660901</v>
      </c>
      <c r="E718" s="37">
        <v>3582773416.7199998</v>
      </c>
      <c r="F718" s="37">
        <f>E718+F711</f>
        <v>14704937282.559999</v>
      </c>
      <c r="G718" s="39">
        <v>1536271914.51</v>
      </c>
      <c r="H718" s="39">
        <v>213017786.46110737</v>
      </c>
      <c r="I718" s="39">
        <f>H718+I711</f>
        <v>1485806134.4169264</v>
      </c>
      <c r="J718" s="84">
        <f>C722+D722+E722-G722-H722</f>
        <v>394431068689.159</v>
      </c>
    </row>
    <row r="719" spans="1:10">
      <c r="A719" s="4"/>
      <c r="B719" s="17" t="s">
        <v>12</v>
      </c>
      <c r="C719" s="37">
        <v>5322720844.1606607</v>
      </c>
      <c r="D719" s="79"/>
      <c r="E719" s="37">
        <v>1269352900.3100002</v>
      </c>
      <c r="F719" s="37">
        <f>E719+F712</f>
        <v>2565397889.8280487</v>
      </c>
      <c r="G719" s="39">
        <v>10310319.999999994</v>
      </c>
      <c r="H719" s="39">
        <v>84136079.569999993</v>
      </c>
      <c r="I719" s="39">
        <f t="shared" ref="I719:I721" si="17">H719+I712</f>
        <v>483193415.24000001</v>
      </c>
      <c r="J719" s="85"/>
    </row>
    <row r="720" spans="1:10">
      <c r="A720" s="4"/>
      <c r="B720" s="17" t="s">
        <v>13</v>
      </c>
      <c r="C720" s="37">
        <v>850541529.73999953</v>
      </c>
      <c r="D720" s="79"/>
      <c r="E720" s="37">
        <v>2817514.11</v>
      </c>
      <c r="F720" s="37">
        <f>E720+F713</f>
        <v>23909399.59</v>
      </c>
      <c r="G720" s="39">
        <v>7167560.5599999987</v>
      </c>
      <c r="H720" s="39">
        <v>1435342.52</v>
      </c>
      <c r="I720" s="39">
        <f t="shared" si="17"/>
        <v>11373619.65</v>
      </c>
      <c r="J720" s="85"/>
    </row>
    <row r="721" spans="1:10">
      <c r="A721" s="4"/>
      <c r="B721" s="17" t="s">
        <v>14</v>
      </c>
      <c r="C721" s="40">
        <v>15867551139.293009</v>
      </c>
      <c r="D721" s="80"/>
      <c r="E721" s="37">
        <v>99622643.829999998</v>
      </c>
      <c r="F721" s="37">
        <f>E721+F714</f>
        <v>466252536.83999991</v>
      </c>
      <c r="G721" s="39">
        <v>148062015.29999992</v>
      </c>
      <c r="H721" s="39">
        <v>26528986.669999983</v>
      </c>
      <c r="I721" s="39">
        <f t="shared" si="17"/>
        <v>218611660.99999997</v>
      </c>
      <c r="J721" s="85"/>
    </row>
    <row r="722" spans="1:10" ht="15.75" thickBot="1">
      <c r="A722" s="4"/>
      <c r="B722" s="21" t="s">
        <v>15</v>
      </c>
      <c r="C722" s="54">
        <f>SUM(C718:C721)</f>
        <v>389574072428.91406</v>
      </c>
      <c r="D722" s="54">
        <f>D718</f>
        <v>1929359790.8660901</v>
      </c>
      <c r="E722" s="54">
        <f>SUM(E718:E721)</f>
        <v>4954566474.9699993</v>
      </c>
      <c r="F722" s="54">
        <f>SUM(F718:F721)</f>
        <v>17760497108.818047</v>
      </c>
      <c r="G722" s="54">
        <f>SUM(G718:G721)</f>
        <v>1701811810.3699999</v>
      </c>
      <c r="H722" s="54">
        <f>SUM(H718:H721)</f>
        <v>325118195.2211073</v>
      </c>
      <c r="I722" s="54">
        <f>SUM(I718:I721)</f>
        <v>2198984830.3069263</v>
      </c>
      <c r="J722" s="86"/>
    </row>
    <row r="723" spans="1:10" ht="15.75" thickBot="1">
      <c r="A723" s="23"/>
      <c r="B723" s="66"/>
      <c r="C723" s="66"/>
      <c r="D723" s="66"/>
      <c r="E723" s="66"/>
      <c r="F723" s="66"/>
    </row>
    <row r="724" spans="1:10">
      <c r="A724" s="65">
        <v>45139</v>
      </c>
      <c r="B724" s="13" t="s">
        <v>2</v>
      </c>
      <c r="C724" s="14" t="s">
        <v>3</v>
      </c>
      <c r="D724" s="14" t="s">
        <v>4</v>
      </c>
      <c r="E724" s="14" t="s">
        <v>151</v>
      </c>
      <c r="F724" s="14" t="s">
        <v>6</v>
      </c>
      <c r="G724" s="14" t="s">
        <v>7</v>
      </c>
      <c r="H724" s="14" t="s">
        <v>8</v>
      </c>
      <c r="I724" s="14" t="s">
        <v>9</v>
      </c>
      <c r="J724" s="15" t="s">
        <v>3</v>
      </c>
    </row>
    <row r="725" spans="1:10">
      <c r="A725" s="4"/>
      <c r="B725" s="17" t="s">
        <v>11</v>
      </c>
      <c r="C725" s="37">
        <v>371195620604.04993</v>
      </c>
      <c r="D725" s="78">
        <v>3640659357.7435899</v>
      </c>
      <c r="E725" s="37">
        <v>1561637399.3000002</v>
      </c>
      <c r="F725" s="37">
        <f>E725+F718</f>
        <v>16266574681.860001</v>
      </c>
      <c r="G725" s="39">
        <v>1148884846.9300005</v>
      </c>
      <c r="H725" s="39">
        <v>211656312.02230316</v>
      </c>
      <c r="I725" s="39">
        <f>H725+I718</f>
        <v>1697462446.4392295</v>
      </c>
      <c r="J725" s="84">
        <f>C729+D729+E729-G729-H729</f>
        <v>398120828793.0412</v>
      </c>
    </row>
    <row r="726" spans="1:10">
      <c r="A726" s="4"/>
      <c r="B726" s="17" t="s">
        <v>12</v>
      </c>
      <c r="C726" s="37">
        <v>6552979125.1399832</v>
      </c>
      <c r="D726" s="79"/>
      <c r="E726" s="37">
        <v>101998.21999999999</v>
      </c>
      <c r="F726" s="37">
        <f>E726+F719</f>
        <v>2565499888.0480485</v>
      </c>
      <c r="G726" s="39">
        <v>16158816.370000036</v>
      </c>
      <c r="H726" s="39">
        <v>141083428.92999998</v>
      </c>
      <c r="I726" s="39">
        <f t="shared" ref="I726:I728" si="18">H726+I719</f>
        <v>624276844.16999996</v>
      </c>
      <c r="J726" s="85"/>
    </row>
    <row r="727" spans="1:10">
      <c r="A727" s="4"/>
      <c r="B727" s="17" t="s">
        <v>13</v>
      </c>
      <c r="C727" s="37">
        <v>848782205.53000021</v>
      </c>
      <c r="D727" s="79"/>
      <c r="E727" s="37">
        <v>4140432.0999999996</v>
      </c>
      <c r="F727" s="37">
        <f>E727+F720</f>
        <v>28049831.689999998</v>
      </c>
      <c r="G727" s="39">
        <v>8825622.6999999993</v>
      </c>
      <c r="H727" s="39">
        <v>1378080.67</v>
      </c>
      <c r="I727" s="39">
        <f t="shared" si="18"/>
        <v>12751700.32</v>
      </c>
      <c r="J727" s="85"/>
    </row>
    <row r="728" spans="1:10">
      <c r="A728" s="4"/>
      <c r="B728" s="17" t="s">
        <v>14</v>
      </c>
      <c r="C728" s="40">
        <v>15833686754.440018</v>
      </c>
      <c r="D728" s="80"/>
      <c r="E728" s="37">
        <v>122854414.03999999</v>
      </c>
      <c r="F728" s="37">
        <f>E728+F721</f>
        <v>589106950.87999988</v>
      </c>
      <c r="G728" s="39">
        <v>70632975.730000004</v>
      </c>
      <c r="H728" s="39">
        <v>41013414.169999994</v>
      </c>
      <c r="I728" s="39">
        <f t="shared" si="18"/>
        <v>259625075.16999996</v>
      </c>
      <c r="J728" s="85"/>
    </row>
    <row r="729" spans="1:10" ht="15.75" thickBot="1">
      <c r="A729" s="4"/>
      <c r="B729" s="21" t="s">
        <v>15</v>
      </c>
      <c r="C729" s="54">
        <f>SUM(C725:C728)</f>
        <v>394431068689.15991</v>
      </c>
      <c r="D729" s="54">
        <f>D725</f>
        <v>3640659357.7435899</v>
      </c>
      <c r="E729" s="54">
        <f>SUM(E725:E728)</f>
        <v>1688734243.6600001</v>
      </c>
      <c r="F729" s="54">
        <f>SUM(F725:F728)</f>
        <v>19449231352.47805</v>
      </c>
      <c r="G729" s="54">
        <f>SUM(G725:G728)</f>
        <v>1244502261.7300007</v>
      </c>
      <c r="H729" s="54">
        <f>SUM(H725:H728)</f>
        <v>395131235.7923032</v>
      </c>
      <c r="I729" s="54">
        <f>SUM(I725:I728)</f>
        <v>2594116066.0992298</v>
      </c>
      <c r="J729" s="86"/>
    </row>
    <row r="730" spans="1:10" ht="15.75" thickBot="1">
      <c r="A730" s="23"/>
      <c r="B730" s="66"/>
      <c r="C730" s="66"/>
      <c r="D730" s="66"/>
      <c r="E730" s="66"/>
      <c r="F730" s="66"/>
    </row>
    <row r="731" spans="1:10">
      <c r="A731" s="65">
        <v>45170</v>
      </c>
      <c r="B731" s="13" t="s">
        <v>2</v>
      </c>
      <c r="C731" s="14" t="s">
        <v>3</v>
      </c>
      <c r="D731" s="14" t="s">
        <v>4</v>
      </c>
      <c r="E731" s="14" t="s">
        <v>152</v>
      </c>
      <c r="F731" s="14" t="s">
        <v>6</v>
      </c>
      <c r="G731" s="14" t="s">
        <v>7</v>
      </c>
      <c r="H731" s="14" t="s">
        <v>8</v>
      </c>
      <c r="I731" s="14" t="s">
        <v>9</v>
      </c>
      <c r="J731" s="15" t="s">
        <v>3</v>
      </c>
    </row>
    <row r="732" spans="1:10">
      <c r="A732" s="4"/>
      <c r="B732" s="17" t="s">
        <v>11</v>
      </c>
      <c r="C732" s="37">
        <v>374854366280.74048</v>
      </c>
      <c r="D732" s="78">
        <v>94966365.537597701</v>
      </c>
      <c r="E732" s="37">
        <v>2667155474.25</v>
      </c>
      <c r="F732" s="37">
        <f>E732+F725</f>
        <v>18933730156.110001</v>
      </c>
      <c r="G732" s="39">
        <v>1724162031.0800014</v>
      </c>
      <c r="H732" s="39">
        <v>230200640.55598825</v>
      </c>
      <c r="I732" s="39">
        <f>H732+I725</f>
        <v>1927663086.9952178</v>
      </c>
      <c r="J732" s="84">
        <f>C736+D736+E736-G736-H736</f>
        <v>398988629210.40369</v>
      </c>
    </row>
    <row r="733" spans="1:10">
      <c r="A733" s="4"/>
      <c r="B733" s="17" t="s">
        <v>12</v>
      </c>
      <c r="C733" s="37">
        <v>6451797526.4916334</v>
      </c>
      <c r="D733" s="79"/>
      <c r="E733" s="37">
        <v>135304.74</v>
      </c>
      <c r="F733" s="37">
        <f>E733+F726</f>
        <v>2565635192.7880483</v>
      </c>
      <c r="G733" s="39">
        <v>11073491.71000002</v>
      </c>
      <c r="H733" s="39">
        <v>105699885.15000001</v>
      </c>
      <c r="I733" s="39">
        <f t="shared" ref="I733:I735" si="19">H733+I726</f>
        <v>729976729.31999993</v>
      </c>
      <c r="J733" s="85"/>
    </row>
    <row r="734" spans="1:10">
      <c r="A734" s="4"/>
      <c r="B734" s="17" t="s">
        <v>13</v>
      </c>
      <c r="C734" s="37">
        <v>847621982.21999967</v>
      </c>
      <c r="D734" s="79"/>
      <c r="E734" s="37">
        <v>3277178.85</v>
      </c>
      <c r="F734" s="37">
        <f>E734+F727</f>
        <v>31327010.539999999</v>
      </c>
      <c r="G734" s="39">
        <v>1612027.7800000003</v>
      </c>
      <c r="H734" s="39">
        <v>1165529.3700000003</v>
      </c>
      <c r="I734" s="39">
        <f t="shared" si="19"/>
        <v>13917229.690000001</v>
      </c>
      <c r="J734" s="85"/>
    </row>
    <row r="735" spans="1:10">
      <c r="A735" s="4"/>
      <c r="B735" s="17" t="s">
        <v>14</v>
      </c>
      <c r="C735" s="40">
        <v>15967043003.590004</v>
      </c>
      <c r="D735" s="80"/>
      <c r="E735" s="37">
        <v>243023914.51999998</v>
      </c>
      <c r="F735" s="37">
        <f>E735+F728</f>
        <v>832130865.39999986</v>
      </c>
      <c r="G735" s="39">
        <v>20817393.269999996</v>
      </c>
      <c r="H735" s="39">
        <v>46026821.619999997</v>
      </c>
      <c r="I735" s="39">
        <f t="shared" si="19"/>
        <v>305651896.78999996</v>
      </c>
      <c r="J735" s="85"/>
    </row>
    <row r="736" spans="1:10" ht="15.75" thickBot="1">
      <c r="A736" s="4"/>
      <c r="B736" s="21" t="s">
        <v>15</v>
      </c>
      <c r="C736" s="54">
        <f>SUM(C732:C735)</f>
        <v>398120828793.04211</v>
      </c>
      <c r="D736" s="54">
        <f>D732</f>
        <v>94966365.537597701</v>
      </c>
      <c r="E736" s="54">
        <f>SUM(E732:E735)</f>
        <v>2913591872.3599997</v>
      </c>
      <c r="F736" s="54">
        <f>SUM(F732:F735)</f>
        <v>22362823224.838051</v>
      </c>
      <c r="G736" s="54">
        <f>SUM(G732:G735)</f>
        <v>1757664943.8400013</v>
      </c>
      <c r="H736" s="54">
        <f>SUM(H732:H735)</f>
        <v>383092876.6959883</v>
      </c>
      <c r="I736" s="54">
        <f>SUM(I732:I735)</f>
        <v>2977208942.795218</v>
      </c>
      <c r="J736" s="86"/>
    </row>
    <row r="737" spans="1:10" ht="15.75" thickBot="1">
      <c r="A737" s="23"/>
      <c r="B737" s="69"/>
      <c r="C737" s="67"/>
      <c r="D737" s="67"/>
      <c r="E737" s="67"/>
      <c r="F737" s="67"/>
    </row>
    <row r="738" spans="1:10">
      <c r="A738" s="65">
        <v>45200</v>
      </c>
      <c r="B738" s="13" t="s">
        <v>2</v>
      </c>
      <c r="C738" s="14" t="s">
        <v>3</v>
      </c>
      <c r="D738" s="14" t="s">
        <v>4</v>
      </c>
      <c r="E738" s="14" t="s">
        <v>153</v>
      </c>
      <c r="F738" s="14" t="s">
        <v>6</v>
      </c>
      <c r="G738" s="14" t="s">
        <v>7</v>
      </c>
      <c r="H738" s="14" t="s">
        <v>8</v>
      </c>
      <c r="I738" s="14" t="s">
        <v>9</v>
      </c>
      <c r="J738" s="15" t="s">
        <v>3</v>
      </c>
    </row>
    <row r="739" spans="1:10">
      <c r="A739" s="4"/>
      <c r="B739" s="17" t="s">
        <v>11</v>
      </c>
      <c r="C739" s="37">
        <v>375711510607.67944</v>
      </c>
      <c r="D739" s="78">
        <v>2121114663.1424</v>
      </c>
      <c r="E739" s="37">
        <v>3123277485.7399993</v>
      </c>
      <c r="F739" s="37">
        <f>E739+F732</f>
        <v>22057007641.849998</v>
      </c>
      <c r="G739" s="39">
        <v>1239839860.5799949</v>
      </c>
      <c r="H739" s="39">
        <v>218834563.10961771</v>
      </c>
      <c r="I739" s="39">
        <f>H739+I732</f>
        <v>2146497650.1048355</v>
      </c>
      <c r="J739" s="84">
        <f>C743+D743+E743-G743-H743</f>
        <v>403731151772.18536</v>
      </c>
    </row>
    <row r="740" spans="1:10">
      <c r="A740" s="4"/>
      <c r="B740" s="17" t="s">
        <v>12</v>
      </c>
      <c r="C740" s="37">
        <v>6384703002.614851</v>
      </c>
      <c r="D740" s="79"/>
      <c r="E740" s="37">
        <v>1262925106.48</v>
      </c>
      <c r="F740" s="37">
        <f>E740+F733</f>
        <v>3828560299.2680483</v>
      </c>
      <c r="G740" s="39">
        <v>35165882.499999993</v>
      </c>
      <c r="H740" s="39">
        <v>165372965.84999999</v>
      </c>
      <c r="I740" s="39">
        <f t="shared" ref="I740:I742" si="20">H740+I733</f>
        <v>895349695.16999996</v>
      </c>
      <c r="J740" s="85"/>
    </row>
    <row r="741" spans="1:10">
      <c r="A741" s="4"/>
      <c r="B741" s="17" t="s">
        <v>13</v>
      </c>
      <c r="C741" s="37">
        <v>851665374.27999985</v>
      </c>
      <c r="D741" s="79"/>
      <c r="E741" s="37">
        <v>4316633.26</v>
      </c>
      <c r="F741" s="37">
        <f>E741+F734</f>
        <v>35643643.799999997</v>
      </c>
      <c r="G741" s="39">
        <v>775416.11</v>
      </c>
      <c r="H741" s="39">
        <v>1608157.1699999997</v>
      </c>
      <c r="I741" s="39">
        <f t="shared" si="20"/>
        <v>15525386.860000001</v>
      </c>
      <c r="J741" s="85"/>
    </row>
    <row r="742" spans="1:10">
      <c r="A742" s="4"/>
      <c r="B742" s="17" t="s">
        <v>14</v>
      </c>
      <c r="C742" s="40">
        <v>16040750225.828257</v>
      </c>
      <c r="D742" s="80"/>
      <c r="E742" s="37">
        <v>58953038.459999993</v>
      </c>
      <c r="F742" s="37">
        <f>E742+F735</f>
        <v>891083903.8599999</v>
      </c>
      <c r="G742" s="39">
        <v>138318084.86000001</v>
      </c>
      <c r="H742" s="39">
        <v>28149435.119999986</v>
      </c>
      <c r="I742" s="39">
        <f t="shared" si="20"/>
        <v>333801331.90999997</v>
      </c>
      <c r="J742" s="85"/>
    </row>
    <row r="743" spans="1:10" ht="15.75" thickBot="1">
      <c r="A743" s="4"/>
      <c r="B743" s="21" t="s">
        <v>15</v>
      </c>
      <c r="C743" s="54">
        <f>SUM(C739:C742)</f>
        <v>398988629210.40259</v>
      </c>
      <c r="D743" s="54">
        <f>D739</f>
        <v>2121114663.1424</v>
      </c>
      <c r="E743" s="54">
        <f>SUM(E739:E742)</f>
        <v>4449472263.9399996</v>
      </c>
      <c r="F743" s="54">
        <f>SUM(F739:F742)</f>
        <v>26812295488.778046</v>
      </c>
      <c r="G743" s="54">
        <f>SUM(G739:G742)</f>
        <v>1414099244.0499949</v>
      </c>
      <c r="H743" s="54">
        <f>SUM(H739:H742)</f>
        <v>413965121.24961776</v>
      </c>
      <c r="I743" s="54">
        <f>SUM(I739:I742)</f>
        <v>3391174064.0448356</v>
      </c>
      <c r="J743" s="86"/>
    </row>
    <row r="744" spans="1:10" ht="15.75" thickBot="1">
      <c r="A744" s="23"/>
      <c r="B744" s="66"/>
      <c r="C744" s="66"/>
      <c r="D744" s="66"/>
      <c r="E744" s="66"/>
      <c r="F744" s="55"/>
    </row>
    <row r="745" spans="1:10">
      <c r="A745" s="65">
        <v>45231</v>
      </c>
      <c r="B745" s="13" t="s">
        <v>2</v>
      </c>
      <c r="C745" s="14" t="s">
        <v>3</v>
      </c>
      <c r="D745" s="14" t="s">
        <v>4</v>
      </c>
      <c r="E745" s="14" t="s">
        <v>154</v>
      </c>
      <c r="F745" s="14" t="s">
        <v>6</v>
      </c>
      <c r="G745" s="14" t="s">
        <v>7</v>
      </c>
      <c r="H745" s="14" t="s">
        <v>8</v>
      </c>
      <c r="I745" s="14" t="s">
        <v>9</v>
      </c>
      <c r="J745" s="15" t="s">
        <v>3</v>
      </c>
    </row>
    <row r="746" spans="1:10">
      <c r="A746" s="4"/>
      <c r="B746" s="17" t="s">
        <v>11</v>
      </c>
      <c r="C746" s="37">
        <v>379260505651.68988</v>
      </c>
      <c r="D746" s="78">
        <v>3868060866.0975299</v>
      </c>
      <c r="E746" s="37">
        <v>1045124122.1300001</v>
      </c>
      <c r="F746" s="37">
        <f>E746+F739</f>
        <v>23102131763.98</v>
      </c>
      <c r="G746" s="39">
        <v>1408080329.2200012</v>
      </c>
      <c r="H746" s="39">
        <v>199540969.92208734</v>
      </c>
      <c r="I746" s="39">
        <f>H746+I739</f>
        <v>2346038620.0269227</v>
      </c>
      <c r="J746" s="84">
        <f>C750+D750+E750-G750-H750</f>
        <v>406772246928.96045</v>
      </c>
    </row>
    <row r="747" spans="1:10">
      <c r="A747" s="4"/>
      <c r="B747" s="17" t="s">
        <v>12</v>
      </c>
      <c r="C747" s="37">
        <v>7587528365.2574425</v>
      </c>
      <c r="D747" s="79"/>
      <c r="E747" s="37">
        <v>2324037.83</v>
      </c>
      <c r="F747" s="37">
        <f>E747+F740</f>
        <v>3830884337.0980482</v>
      </c>
      <c r="G747" s="39">
        <v>8941292.4599999692</v>
      </c>
      <c r="H747" s="39">
        <v>263771521.63999999</v>
      </c>
      <c r="I747" s="39">
        <f t="shared" ref="I747:I749" si="21">H747+I740</f>
        <v>1159121216.8099999</v>
      </c>
      <c r="J747" s="85"/>
    </row>
    <row r="748" spans="1:10">
      <c r="A748" s="4"/>
      <c r="B748" s="17" t="s">
        <v>13</v>
      </c>
      <c r="C748" s="37">
        <v>855677600.51924932</v>
      </c>
      <c r="D748" s="79"/>
      <c r="E748" s="37">
        <v>3648844.28</v>
      </c>
      <c r="F748" s="37">
        <f>E748+F741</f>
        <v>39292488.079999998</v>
      </c>
      <c r="G748" s="39">
        <v>9513222.3899999987</v>
      </c>
      <c r="H748" s="39">
        <v>1644193.1999999997</v>
      </c>
      <c r="I748" s="39">
        <f t="shared" si="21"/>
        <v>17169580.060000002</v>
      </c>
      <c r="J748" s="85"/>
    </row>
    <row r="749" spans="1:10">
      <c r="A749" s="4"/>
      <c r="B749" s="17" t="s">
        <v>14</v>
      </c>
      <c r="C749" s="40">
        <v>16027440154.718418</v>
      </c>
      <c r="D749" s="80"/>
      <c r="E749" s="37">
        <v>175979864.49000001</v>
      </c>
      <c r="F749" s="37">
        <f>E749+F742</f>
        <v>1067063768.3499999</v>
      </c>
      <c r="G749" s="39">
        <v>130064630.53000009</v>
      </c>
      <c r="H749" s="39">
        <v>32486418.690000013</v>
      </c>
      <c r="I749" s="39">
        <f t="shared" si="21"/>
        <v>366287750.59999996</v>
      </c>
      <c r="J749" s="85"/>
    </row>
    <row r="750" spans="1:10" ht="15.75" thickBot="1">
      <c r="A750" s="4"/>
      <c r="B750" s="21" t="s">
        <v>15</v>
      </c>
      <c r="C750" s="54">
        <f>SUM(C746:C749)</f>
        <v>403731151772.185</v>
      </c>
      <c r="D750" s="54">
        <f>D746</f>
        <v>3868060866.0975299</v>
      </c>
      <c r="E750" s="54">
        <f>SUM(E746:E749)</f>
        <v>1227076868.73</v>
      </c>
      <c r="F750" s="54">
        <f>SUM(F746:F749)</f>
        <v>28039372357.508049</v>
      </c>
      <c r="G750" s="54">
        <f>SUM(G746:G749)</f>
        <v>1556599474.6000013</v>
      </c>
      <c r="H750" s="54">
        <f>SUM(H746:H749)</f>
        <v>497443103.45208728</v>
      </c>
      <c r="I750" s="54">
        <f>SUM(I746:I749)</f>
        <v>3888617167.4969225</v>
      </c>
      <c r="J750" s="86"/>
    </row>
    <row r="751" spans="1:10" ht="15.75" thickBot="1">
      <c r="A751" s="23"/>
      <c r="B751" s="27"/>
      <c r="C751" s="69"/>
      <c r="D751" s="69"/>
      <c r="E751" s="69"/>
      <c r="F751" s="69"/>
    </row>
    <row r="752" spans="1:10">
      <c r="A752" s="65">
        <v>45261</v>
      </c>
      <c r="B752" s="13" t="s">
        <v>2</v>
      </c>
      <c r="C752" s="14" t="s">
        <v>3</v>
      </c>
      <c r="D752" s="14" t="s">
        <v>4</v>
      </c>
      <c r="E752" s="14" t="s">
        <v>155</v>
      </c>
      <c r="F752" s="14" t="s">
        <v>6</v>
      </c>
      <c r="G752" s="14" t="s">
        <v>7</v>
      </c>
      <c r="H752" s="14" t="s">
        <v>8</v>
      </c>
      <c r="I752" s="14" t="s">
        <v>9</v>
      </c>
      <c r="J752" s="15" t="s">
        <v>3</v>
      </c>
    </row>
    <row r="753" spans="1:11">
      <c r="A753" s="4"/>
      <c r="B753" s="17" t="s">
        <v>11</v>
      </c>
      <c r="C753" s="37">
        <v>382038556365.82025</v>
      </c>
      <c r="D753" s="78">
        <v>1720589928.6386099</v>
      </c>
      <c r="E753" s="37">
        <v>1220531536.7400002</v>
      </c>
      <c r="F753" s="37">
        <f>E753+F746</f>
        <v>24322663300.720001</v>
      </c>
      <c r="G753" s="39">
        <v>823894742.63</v>
      </c>
      <c r="H753" s="39">
        <v>187382512.31673002</v>
      </c>
      <c r="I753" s="39">
        <f>H753+I746</f>
        <v>2533421132.3436527</v>
      </c>
      <c r="J753" s="84">
        <f>C757+D757+E757-G757-H757</f>
        <v>408021408286.88324</v>
      </c>
    </row>
    <row r="754" spans="1:11">
      <c r="A754" s="4"/>
      <c r="B754" s="17" t="s">
        <v>12</v>
      </c>
      <c r="C754" s="37">
        <v>7385266539.7210798</v>
      </c>
      <c r="D754" s="79"/>
      <c r="E754" s="37">
        <v>292600.61</v>
      </c>
      <c r="F754" s="37">
        <f>E754+F747</f>
        <v>3831176937.7080483</v>
      </c>
      <c r="G754" s="39">
        <v>53215683.009999998</v>
      </c>
      <c r="H754" s="39">
        <v>286497322.13999999</v>
      </c>
      <c r="I754" s="39">
        <f t="shared" ref="I754:I756" si="22">H754+I747</f>
        <v>1445618538.9499998</v>
      </c>
      <c r="J754" s="85"/>
    </row>
    <row r="755" spans="1:11">
      <c r="A755" s="4"/>
      <c r="B755" s="17" t="s">
        <v>13</v>
      </c>
      <c r="C755" s="37">
        <v>852164563.06000006</v>
      </c>
      <c r="D755" s="79"/>
      <c r="E755" s="37">
        <v>3453556.6</v>
      </c>
      <c r="F755" s="37">
        <f>E755+F748</f>
        <v>42746044.68</v>
      </c>
      <c r="G755" s="39">
        <v>12160570.049999975</v>
      </c>
      <c r="H755" s="39">
        <v>1203684.83</v>
      </c>
      <c r="I755" s="39">
        <f t="shared" si="22"/>
        <v>18373264.890000001</v>
      </c>
      <c r="J755" s="85"/>
    </row>
    <row r="756" spans="1:11">
      <c r="A756" s="4"/>
      <c r="B756" s="17" t="s">
        <v>14</v>
      </c>
      <c r="C756" s="40">
        <v>16496259460.360001</v>
      </c>
      <c r="D756" s="80"/>
      <c r="E756" s="37">
        <v>31345483.389999989</v>
      </c>
      <c r="F756" s="37">
        <f>E756+F749</f>
        <v>1098409251.74</v>
      </c>
      <c r="G756" s="39">
        <v>314320233.41999924</v>
      </c>
      <c r="H756" s="39">
        <v>48376999.659999996</v>
      </c>
      <c r="I756" s="39">
        <f t="shared" si="22"/>
        <v>414664750.25999999</v>
      </c>
      <c r="J756" s="85"/>
    </row>
    <row r="757" spans="1:11" ht="15.75" thickBot="1">
      <c r="A757" s="4"/>
      <c r="B757" s="21" t="s">
        <v>15</v>
      </c>
      <c r="C757" s="54">
        <f>SUM(C753:C756)</f>
        <v>406772246928.9613</v>
      </c>
      <c r="D757" s="54">
        <f>D753</f>
        <v>1720589928.6386099</v>
      </c>
      <c r="E757" s="54">
        <f>SUM(E753:E756)</f>
        <v>1255623177.3400002</v>
      </c>
      <c r="F757" s="54">
        <f>SUM(F753:F756)</f>
        <v>29294995534.848053</v>
      </c>
      <c r="G757" s="54">
        <f>SUM(G753:G756)</f>
        <v>1203591229.1099992</v>
      </c>
      <c r="H757" s="54">
        <f>SUM(H753:H756)</f>
        <v>523460518.94673002</v>
      </c>
      <c r="I757" s="54">
        <f>SUM(I753:I756)</f>
        <v>4412077686.4436522</v>
      </c>
      <c r="J757" s="86"/>
    </row>
    <row r="758" spans="1:11" ht="15.75" thickBot="1">
      <c r="A758" s="23"/>
    </row>
    <row r="759" spans="1:11">
      <c r="A759" s="65">
        <v>45292</v>
      </c>
      <c r="B759" s="13" t="s">
        <v>2</v>
      </c>
      <c r="C759" s="14" t="s">
        <v>3</v>
      </c>
      <c r="D759" s="14" t="s">
        <v>4</v>
      </c>
      <c r="E759" s="14" t="s">
        <v>5</v>
      </c>
      <c r="F759" s="14" t="s">
        <v>6</v>
      </c>
      <c r="G759" s="14" t="s">
        <v>7</v>
      </c>
      <c r="H759" s="14" t="s">
        <v>8</v>
      </c>
      <c r="I759" s="14" t="s">
        <v>9</v>
      </c>
      <c r="J759" s="15" t="s">
        <v>10</v>
      </c>
      <c r="K759" s="16"/>
    </row>
    <row r="760" spans="1:11">
      <c r="A760" s="4"/>
      <c r="B760" s="17" t="s">
        <v>11</v>
      </c>
      <c r="C760" s="37">
        <v>383847319604.17987</v>
      </c>
      <c r="D760" s="78">
        <v>1860286795.2355299</v>
      </c>
      <c r="E760" s="37">
        <v>1613420892.73</v>
      </c>
      <c r="F760" s="37">
        <f>E760+'[2]Evolução do Estoque DA 2023'!F837</f>
        <v>1613420892.73</v>
      </c>
      <c r="G760" s="39">
        <v>1248581521.6399963</v>
      </c>
      <c r="H760" s="39">
        <v>220858944.02735239</v>
      </c>
      <c r="I760" s="39">
        <f>H760+'[2]Evolução do Estoque DA 2023'!I837</f>
        <v>220858944.02735239</v>
      </c>
      <c r="J760" s="84">
        <f>C764+D764+E764-G764-H764</f>
        <v>409799533344.86798</v>
      </c>
      <c r="K760" s="10"/>
    </row>
    <row r="761" spans="1:11">
      <c r="A761" s="4"/>
      <c r="B761" s="17" t="s">
        <v>12</v>
      </c>
      <c r="C761" s="37">
        <v>7073999622.469986</v>
      </c>
      <c r="D761" s="79"/>
      <c r="E761" s="37">
        <v>140467.08000000002</v>
      </c>
      <c r="F761" s="37">
        <f>E761+'[2]Evolução do Estoque DA 2023'!F838</f>
        <v>140467.08000000002</v>
      </c>
      <c r="G761" s="39">
        <v>3303551.5200000009</v>
      </c>
      <c r="H761" s="39">
        <v>205701916.70999998</v>
      </c>
      <c r="I761" s="39">
        <f>H761+'[2]Evolução do Estoque DA 2023'!I838</f>
        <v>205701916.70999998</v>
      </c>
      <c r="J761" s="85"/>
      <c r="K761" s="10"/>
    </row>
    <row r="762" spans="1:11">
      <c r="A762" s="4"/>
      <c r="B762" s="17" t="s">
        <v>13</v>
      </c>
      <c r="C762" s="37">
        <v>845948435.72000039</v>
      </c>
      <c r="D762" s="79"/>
      <c r="E762" s="37">
        <v>6890219.5999999996</v>
      </c>
      <c r="F762" s="37">
        <f>E762+'[2]Evolução do Estoque DA 2023'!F839</f>
        <v>6890219.5999999996</v>
      </c>
      <c r="G762" s="39">
        <v>3320705.51</v>
      </c>
      <c r="H762" s="39">
        <v>1787157.1100000003</v>
      </c>
      <c r="I762" s="39">
        <f>H762+'[2]Evolução do Estoque DA 2023'!I839</f>
        <v>1787157.1100000003</v>
      </c>
      <c r="J762" s="85"/>
      <c r="K762" s="10"/>
    </row>
    <row r="763" spans="1:11">
      <c r="A763" s="4"/>
      <c r="B763" s="17" t="s">
        <v>14</v>
      </c>
      <c r="C763" s="40">
        <v>16254140624.509996</v>
      </c>
      <c r="D763" s="80"/>
      <c r="E763" s="37">
        <v>35188594.689999998</v>
      </c>
      <c r="F763" s="37">
        <f>E763+'[2]Evolução do Estoque DA 2023'!F840</f>
        <v>35188594.689999998</v>
      </c>
      <c r="G763" s="39">
        <v>37020803.969999999</v>
      </c>
      <c r="H763" s="39">
        <v>17227310.860000003</v>
      </c>
      <c r="I763" s="39">
        <f>H763+'[2]Evolução do Estoque DA 2023'!I840</f>
        <v>17227310.860000003</v>
      </c>
      <c r="J763" s="85"/>
      <c r="K763" s="10"/>
    </row>
    <row r="764" spans="1:11" ht="15.75" thickBot="1">
      <c r="A764" s="4"/>
      <c r="B764" s="21" t="s">
        <v>15</v>
      </c>
      <c r="C764" s="54">
        <f>SUM(C760:C763)</f>
        <v>408021408286.87982</v>
      </c>
      <c r="D764" s="54">
        <f>D760</f>
        <v>1860286795.2355299</v>
      </c>
      <c r="E764" s="54">
        <f>SUM(E760:E763)</f>
        <v>1655640174.0999999</v>
      </c>
      <c r="F764" s="54">
        <f>SUM(F760:F763)</f>
        <v>1655640174.0999999</v>
      </c>
      <c r="G764" s="54">
        <f>SUM(G760:G763)</f>
        <v>1292226582.6399963</v>
      </c>
      <c r="H764" s="54">
        <f>SUM(H760:H763)</f>
        <v>445575328.7073524</v>
      </c>
      <c r="I764" s="54">
        <f>SUM(I760:I763)</f>
        <v>445575328.7073524</v>
      </c>
      <c r="J764" s="86"/>
      <c r="K764" s="10"/>
    </row>
    <row r="765" spans="1:11" ht="15.75" thickBot="1">
      <c r="A765" s="23"/>
    </row>
    <row r="766" spans="1:11">
      <c r="A766" s="65">
        <v>45323</v>
      </c>
      <c r="B766" s="13" t="s">
        <v>2</v>
      </c>
      <c r="C766" s="14" t="s">
        <v>10</v>
      </c>
      <c r="D766" s="14" t="s">
        <v>4</v>
      </c>
      <c r="E766" s="14" t="s">
        <v>17</v>
      </c>
      <c r="F766" s="14" t="s">
        <v>6</v>
      </c>
      <c r="G766" s="14" t="s">
        <v>7</v>
      </c>
      <c r="H766" s="14" t="s">
        <v>8</v>
      </c>
      <c r="I766" s="14" t="s">
        <v>9</v>
      </c>
      <c r="J766" s="15" t="s">
        <v>10</v>
      </c>
    </row>
    <row r="767" spans="1:11">
      <c r="A767" s="4"/>
      <c r="B767" s="17" t="s">
        <v>11</v>
      </c>
      <c r="C767" s="37">
        <v>385382010516.80933</v>
      </c>
      <c r="D767" s="78">
        <v>1915493077.9825399</v>
      </c>
      <c r="E767" s="37">
        <v>2924392358.4700003</v>
      </c>
      <c r="F767" s="37">
        <f>E767+F760</f>
        <v>4537813251.2000008</v>
      </c>
      <c r="G767" s="39">
        <v>1091315894.6600008</v>
      </c>
      <c r="H767" s="39">
        <v>176087089.22</v>
      </c>
      <c r="I767" s="39">
        <f>H767+I760</f>
        <v>396946033.24735236</v>
      </c>
      <c r="J767" s="84">
        <f>C771+D771+E771-G771-H771</f>
        <v>413276203594.81952</v>
      </c>
    </row>
    <row r="768" spans="1:11">
      <c r="A768" s="4"/>
      <c r="B768" s="17" t="s">
        <v>12</v>
      </c>
      <c r="C768" s="37">
        <v>6931138031.5876398</v>
      </c>
      <c r="D768" s="79"/>
      <c r="E768" s="37">
        <v>120034.01999999999</v>
      </c>
      <c r="F768" s="37">
        <f>E768+F761</f>
        <v>260501.1</v>
      </c>
      <c r="G768" s="39">
        <v>3485439.7300000051</v>
      </c>
      <c r="H768" s="39">
        <v>110018760.16999999</v>
      </c>
      <c r="I768" s="39">
        <f>H768+I761</f>
        <v>315720676.88</v>
      </c>
      <c r="J768" s="85"/>
    </row>
    <row r="769" spans="1:10">
      <c r="A769" s="4"/>
      <c r="B769" s="17" t="s">
        <v>13</v>
      </c>
      <c r="C769" s="37">
        <v>850524831.64999986</v>
      </c>
      <c r="D769" s="79"/>
      <c r="E769" s="37">
        <v>2710505.1100000003</v>
      </c>
      <c r="F769" s="37">
        <f>E769+F762</f>
        <v>9600724.7100000009</v>
      </c>
      <c r="G769" s="39">
        <v>3070716.07</v>
      </c>
      <c r="H769" s="39">
        <v>1410105.0200000005</v>
      </c>
      <c r="I769" s="39">
        <f>H769+I762</f>
        <v>3197262.1300000008</v>
      </c>
      <c r="J769" s="85"/>
    </row>
    <row r="770" spans="1:10">
      <c r="A770" s="4"/>
      <c r="B770" s="17" t="s">
        <v>14</v>
      </c>
      <c r="C770" s="40">
        <v>16635859964.820002</v>
      </c>
      <c r="D770" s="80"/>
      <c r="E770" s="37">
        <v>61411399.010000005</v>
      </c>
      <c r="F770" s="37">
        <f>E770+F763</f>
        <v>96599993.700000003</v>
      </c>
      <c r="G770" s="39">
        <v>15535850.539999995</v>
      </c>
      <c r="H770" s="39">
        <v>26533269.23</v>
      </c>
      <c r="I770" s="39">
        <f>H770+I763</f>
        <v>43760580.090000004</v>
      </c>
      <c r="J770" s="85"/>
    </row>
    <row r="771" spans="1:10" ht="15.75" thickBot="1">
      <c r="A771" s="4"/>
      <c r="B771" s="21" t="s">
        <v>15</v>
      </c>
      <c r="C771" s="54">
        <f>SUM(C767:C770)</f>
        <v>409799533344.867</v>
      </c>
      <c r="D771" s="54">
        <f>D767</f>
        <v>1915493077.9825399</v>
      </c>
      <c r="E771" s="54">
        <f>SUM(E767:E770)</f>
        <v>2988634296.6100006</v>
      </c>
      <c r="F771" s="54">
        <f>SUM(F767:F770)</f>
        <v>4644274470.710001</v>
      </c>
      <c r="G771" s="54">
        <f>SUM(G767:G770)</f>
        <v>1113407901.0000007</v>
      </c>
      <c r="H771" s="54">
        <f>SUM(H767:H770)</f>
        <v>314049223.63999999</v>
      </c>
      <c r="I771" s="54">
        <f>SUM(I767:I770)</f>
        <v>759624552.34735239</v>
      </c>
      <c r="J771" s="86"/>
    </row>
    <row r="772" spans="1:10" ht="15.75" thickBot="1">
      <c r="A772" s="23"/>
      <c r="B772" s="23"/>
      <c r="C772" s="66"/>
      <c r="D772" s="66"/>
      <c r="E772" s="66"/>
      <c r="F772" s="66"/>
    </row>
    <row r="773" spans="1:10">
      <c r="A773" s="65">
        <v>45352</v>
      </c>
      <c r="B773" s="13" t="s">
        <v>2</v>
      </c>
      <c r="C773" s="14" t="s">
        <v>10</v>
      </c>
      <c r="D773" s="14" t="s">
        <v>4</v>
      </c>
      <c r="E773" s="14" t="s">
        <v>19</v>
      </c>
      <c r="F773" s="14" t="s">
        <v>6</v>
      </c>
      <c r="G773" s="14" t="s">
        <v>7</v>
      </c>
      <c r="H773" s="14" t="s">
        <v>8</v>
      </c>
      <c r="I773" s="14" t="s">
        <v>9</v>
      </c>
      <c r="J773" s="15" t="s">
        <v>10</v>
      </c>
    </row>
    <row r="774" spans="1:10">
      <c r="A774" s="4"/>
      <c r="B774" s="17" t="s">
        <v>11</v>
      </c>
      <c r="C774" s="37">
        <v>388799196824.66467</v>
      </c>
      <c r="D774" s="78">
        <v>1369375629.1400001</v>
      </c>
      <c r="E774" s="37">
        <v>3007932449.9900002</v>
      </c>
      <c r="F774" s="37">
        <f>E774+F767</f>
        <v>7545745701.1900005</v>
      </c>
      <c r="G774" s="39">
        <v>939628233.62</v>
      </c>
      <c r="H774" s="39">
        <v>208309853.67442307</v>
      </c>
      <c r="I774" s="39">
        <f>H774+I767</f>
        <v>605255886.92177546</v>
      </c>
      <c r="J774" s="84">
        <f>C778+D778+E778-G778-H778</f>
        <v>415539962377.46155</v>
      </c>
    </row>
    <row r="775" spans="1:10">
      <c r="A775" s="4"/>
      <c r="B775" s="17" t="s">
        <v>12</v>
      </c>
      <c r="C775" s="37">
        <v>6857025543.7913322</v>
      </c>
      <c r="D775" s="79"/>
      <c r="E775" s="37">
        <v>4329845.47</v>
      </c>
      <c r="F775" s="37">
        <f>E775+F768</f>
        <v>4590346.5699999994</v>
      </c>
      <c r="G775" s="39">
        <v>847782346.33000004</v>
      </c>
      <c r="H775" s="39">
        <v>101331116.70999999</v>
      </c>
      <c r="I775" s="39">
        <f>H775+I768</f>
        <v>417051793.58999997</v>
      </c>
      <c r="J775" s="85"/>
    </row>
    <row r="776" spans="1:10">
      <c r="A776" s="4"/>
      <c r="B776" s="17" t="s">
        <v>13</v>
      </c>
      <c r="C776" s="37">
        <v>852349503.2900002</v>
      </c>
      <c r="D776" s="79"/>
      <c r="E776" s="37">
        <v>6921432.1000000006</v>
      </c>
      <c r="F776" s="37">
        <f>E776+F769</f>
        <v>16522156.810000002</v>
      </c>
      <c r="G776" s="39">
        <v>1153803.9100000001</v>
      </c>
      <c r="H776" s="39">
        <v>1450894.7199999997</v>
      </c>
      <c r="I776" s="39">
        <f>H776+I769</f>
        <v>4648156.8500000006</v>
      </c>
      <c r="J776" s="85"/>
    </row>
    <row r="777" spans="1:10">
      <c r="A777" s="4"/>
      <c r="B777" s="17" t="s">
        <v>14</v>
      </c>
      <c r="C777" s="40">
        <v>16767631723.069983</v>
      </c>
      <c r="D777" s="80"/>
      <c r="E777" s="37">
        <v>65507895.039999992</v>
      </c>
      <c r="F777" s="37">
        <f>E777+F770</f>
        <v>162107888.74000001</v>
      </c>
      <c r="G777" s="39">
        <v>57376557.749999985</v>
      </c>
      <c r="H777" s="39">
        <v>33275662.380000006</v>
      </c>
      <c r="I777" s="39">
        <f>H777+I770</f>
        <v>77036242.470000014</v>
      </c>
      <c r="J777" s="85"/>
    </row>
    <row r="778" spans="1:10" ht="15.75" thickBot="1">
      <c r="A778" s="4"/>
      <c r="B778" s="21" t="s">
        <v>15</v>
      </c>
      <c r="C778" s="54">
        <f>SUM(C774:C777)</f>
        <v>413276203594.81598</v>
      </c>
      <c r="D778" s="54">
        <f>D774</f>
        <v>1369375629.1400001</v>
      </c>
      <c r="E778" s="54">
        <f>SUM(E774:E777)</f>
        <v>3084691622.5999999</v>
      </c>
      <c r="F778" s="54">
        <f>SUM(F774:F777)</f>
        <v>7728966093.3100004</v>
      </c>
      <c r="G778" s="54">
        <f>SUM(G774:G777)</f>
        <v>1845940941.6100001</v>
      </c>
      <c r="H778" s="54">
        <f>SUM(H774:H777)</f>
        <v>344367527.4844231</v>
      </c>
      <c r="I778" s="54">
        <f>SUM(I774:I777)</f>
        <v>1103992079.8317754</v>
      </c>
      <c r="J778" s="86"/>
    </row>
    <row r="779" spans="1:10" ht="15.75" thickBot="1">
      <c r="A779" s="23"/>
      <c r="B779" s="69"/>
      <c r="C779" s="69"/>
      <c r="D779" s="69"/>
      <c r="E779" s="69"/>
      <c r="F779" s="69"/>
      <c r="G779" s="69"/>
    </row>
    <row r="780" spans="1:10">
      <c r="A780" s="65">
        <v>45383</v>
      </c>
      <c r="B780" s="13" t="s">
        <v>2</v>
      </c>
      <c r="C780" s="14" t="s">
        <v>10</v>
      </c>
      <c r="D780" s="14" t="s">
        <v>4</v>
      </c>
      <c r="E780" s="14" t="s">
        <v>21</v>
      </c>
      <c r="F780" s="14" t="s">
        <v>6</v>
      </c>
      <c r="G780" s="14" t="s">
        <v>7</v>
      </c>
      <c r="H780" s="14" t="s">
        <v>8</v>
      </c>
      <c r="I780" s="14" t="s">
        <v>9</v>
      </c>
      <c r="J780" s="15" t="s">
        <v>10</v>
      </c>
    </row>
    <row r="781" spans="1:10">
      <c r="A781" s="4"/>
      <c r="B781" s="17" t="s">
        <v>11</v>
      </c>
      <c r="C781" s="37">
        <v>391754888006.02045</v>
      </c>
      <c r="D781" s="78">
        <v>2139324013.6400001</v>
      </c>
      <c r="E781" s="37">
        <v>6501692909.7699995</v>
      </c>
      <c r="F781" s="37">
        <f>E781+F774</f>
        <v>14047438610.959999</v>
      </c>
      <c r="G781" s="39">
        <v>3807303115.3599958</v>
      </c>
      <c r="H781" s="39">
        <v>660582335.72145653</v>
      </c>
      <c r="I781" s="39">
        <f>H781+I774</f>
        <v>1265838222.6432319</v>
      </c>
      <c r="J781" s="84">
        <f>C785+D785+E785-G785-H785</f>
        <v>419257731808.45599</v>
      </c>
    </row>
    <row r="782" spans="1:10">
      <c r="A782" s="4"/>
      <c r="B782" s="17" t="s">
        <v>12</v>
      </c>
      <c r="C782" s="37">
        <v>6030965966.6903429</v>
      </c>
      <c r="D782" s="79"/>
      <c r="E782" s="37">
        <v>141663.53</v>
      </c>
      <c r="F782" s="37">
        <f>E782+F775</f>
        <v>4732010.0999999996</v>
      </c>
      <c r="G782" s="39">
        <v>142430877.20398054</v>
      </c>
      <c r="H782" s="39">
        <v>97281468.929999977</v>
      </c>
      <c r="I782" s="39">
        <f>H782+I775</f>
        <v>514333262.51999998</v>
      </c>
      <c r="J782" s="85"/>
    </row>
    <row r="783" spans="1:10">
      <c r="A783" s="4"/>
      <c r="B783" s="17" t="s">
        <v>13</v>
      </c>
      <c r="C783" s="37">
        <v>860274459.74000001</v>
      </c>
      <c r="D783" s="79"/>
      <c r="E783" s="37">
        <v>11056132.640000001</v>
      </c>
      <c r="F783" s="37">
        <f>E783+F776</f>
        <v>27578289.450000003</v>
      </c>
      <c r="G783" s="39">
        <v>5988159.4559172876</v>
      </c>
      <c r="H783" s="39">
        <v>2885991.99</v>
      </c>
      <c r="I783" s="39">
        <f>H783+I776</f>
        <v>7534148.8400000008</v>
      </c>
      <c r="J783" s="85"/>
    </row>
    <row r="784" spans="1:10">
      <c r="A784" s="4"/>
      <c r="B784" s="17" t="s">
        <v>14</v>
      </c>
      <c r="C784" s="40">
        <v>16893833945.00457</v>
      </c>
      <c r="D784" s="80"/>
      <c r="E784" s="37">
        <v>50963147.980000012</v>
      </c>
      <c r="F784" s="37">
        <f>E784+F777</f>
        <v>213071036.72000003</v>
      </c>
      <c r="G784" s="39">
        <v>177892591.78799969</v>
      </c>
      <c r="H784" s="39">
        <v>91043896.110000029</v>
      </c>
      <c r="I784" s="39">
        <f>H784+I777</f>
        <v>168080138.58000004</v>
      </c>
      <c r="J784" s="85"/>
    </row>
    <row r="785" spans="1:10" ht="15.75" thickBot="1">
      <c r="A785" s="4"/>
      <c r="B785" s="21" t="s">
        <v>15</v>
      </c>
      <c r="C785" s="54">
        <f>SUM(C781:C784)</f>
        <v>415539962377.45538</v>
      </c>
      <c r="D785" s="54">
        <f>D781</f>
        <v>2139324013.6400001</v>
      </c>
      <c r="E785" s="54">
        <f>SUM(E781:E784)</f>
        <v>6563853853.9199991</v>
      </c>
      <c r="F785" s="54">
        <f>SUM(F781:F784)</f>
        <v>14292819947.23</v>
      </c>
      <c r="G785" s="54">
        <f>SUM(G781:G784)</f>
        <v>4133614743.8078933</v>
      </c>
      <c r="H785" s="54">
        <f>SUM(H781:H784)</f>
        <v>851793692.7514565</v>
      </c>
      <c r="I785" s="54">
        <f>SUM(I781:I784)</f>
        <v>1955785772.5832319</v>
      </c>
      <c r="J785" s="86"/>
    </row>
    <row r="786" spans="1:10" ht="15.75" thickBot="1">
      <c r="A786" s="23"/>
      <c r="B786" s="66"/>
      <c r="C786" s="66"/>
      <c r="D786" s="66"/>
      <c r="E786" s="66"/>
      <c r="F786" s="66"/>
      <c r="G786" s="66"/>
    </row>
    <row r="787" spans="1:10">
      <c r="A787" s="65">
        <v>45413</v>
      </c>
      <c r="B787" s="13" t="s">
        <v>2</v>
      </c>
      <c r="C787" s="14" t="s">
        <v>10</v>
      </c>
      <c r="D787" s="14" t="s">
        <v>4</v>
      </c>
      <c r="E787" s="14" t="s">
        <v>23</v>
      </c>
      <c r="F787" s="14" t="s">
        <v>6</v>
      </c>
      <c r="G787" s="14" t="s">
        <v>7</v>
      </c>
      <c r="H787" s="14" t="s">
        <v>8</v>
      </c>
      <c r="I787" s="14" t="s">
        <v>9</v>
      </c>
      <c r="J787" s="15" t="s">
        <v>10</v>
      </c>
    </row>
    <row r="788" spans="1:10">
      <c r="A788" s="4"/>
      <c r="B788" s="17" t="s">
        <v>11</v>
      </c>
      <c r="C788" s="37">
        <v>395793539314.56061</v>
      </c>
      <c r="D788" s="78">
        <v>1208159012.6849999</v>
      </c>
      <c r="E788" s="37">
        <v>2931753541.3999996</v>
      </c>
      <c r="F788" s="37">
        <f>E788+F781</f>
        <v>16979192152.359999</v>
      </c>
      <c r="G788" s="39">
        <v>5433900613.6499949</v>
      </c>
      <c r="H788" s="39">
        <v>744474567.0090729</v>
      </c>
      <c r="I788" s="39">
        <f>H788+I781</f>
        <v>2010312789.6523046</v>
      </c>
      <c r="J788" s="84">
        <f>C792+D792+E792-G792-H792</f>
        <v>417181562183.14648</v>
      </c>
    </row>
    <row r="789" spans="1:10">
      <c r="A789" s="4"/>
      <c r="B789" s="17" t="s">
        <v>12</v>
      </c>
      <c r="C789" s="37">
        <v>5830353201.8999939</v>
      </c>
      <c r="D789" s="79"/>
      <c r="E789" s="37">
        <v>295581.19</v>
      </c>
      <c r="F789" s="37">
        <f>E789+F782</f>
        <v>5027591.29</v>
      </c>
      <c r="G789" s="39">
        <v>8857280.0200000051</v>
      </c>
      <c r="H789" s="39">
        <v>77859923.49000001</v>
      </c>
      <c r="I789" s="39">
        <f>H789+I782</f>
        <v>592193186.00999999</v>
      </c>
      <c r="J789" s="85"/>
    </row>
    <row r="790" spans="1:10">
      <c r="A790" s="4"/>
      <c r="B790" s="17" t="s">
        <v>13</v>
      </c>
      <c r="C790" s="37">
        <v>866894037.08999991</v>
      </c>
      <c r="D790" s="79"/>
      <c r="E790" s="37">
        <v>4213548.63</v>
      </c>
      <c r="F790" s="37">
        <f>E790+F783</f>
        <v>31791838.080000002</v>
      </c>
      <c r="G790" s="39">
        <v>1745778.1099999999</v>
      </c>
      <c r="H790" s="39">
        <v>2533188.1199999992</v>
      </c>
      <c r="I790" s="39">
        <f>H790+I783</f>
        <v>10067336.960000001</v>
      </c>
      <c r="J790" s="85"/>
    </row>
    <row r="791" spans="1:10">
      <c r="A791" s="4"/>
      <c r="B791" s="17" t="s">
        <v>14</v>
      </c>
      <c r="C791" s="40">
        <v>16766945254.91</v>
      </c>
      <c r="D791" s="80"/>
      <c r="E791" s="37">
        <v>115998983.83999999</v>
      </c>
      <c r="F791" s="37">
        <f>E791+F784</f>
        <v>329070020.56</v>
      </c>
      <c r="G791" s="39">
        <v>37134391.159999996</v>
      </c>
      <c r="H791" s="39">
        <v>30084551.500000004</v>
      </c>
      <c r="I791" s="39">
        <f>H791+I784</f>
        <v>198164690.08000004</v>
      </c>
      <c r="J791" s="85"/>
    </row>
    <row r="792" spans="1:10" ht="15.75" thickBot="1">
      <c r="A792" s="4"/>
      <c r="B792" s="21" t="s">
        <v>15</v>
      </c>
      <c r="C792" s="54">
        <f>SUM(C788:C791)</f>
        <v>419257731808.46057</v>
      </c>
      <c r="D792" s="54">
        <f>D788</f>
        <v>1208159012.6849999</v>
      </c>
      <c r="E792" s="54">
        <f>SUM(E788:E791)</f>
        <v>3052261655.0599999</v>
      </c>
      <c r="F792" s="54">
        <f>SUM(F788:F791)</f>
        <v>17345081602.290001</v>
      </c>
      <c r="G792" s="54">
        <f>SUM(G788:G791)</f>
        <v>5481638062.9399948</v>
      </c>
      <c r="H792" s="54">
        <f>SUM(H788:H791)</f>
        <v>854952230.11907291</v>
      </c>
      <c r="I792" s="54">
        <f>SUM(I788:I791)</f>
        <v>2810738002.7023048</v>
      </c>
      <c r="J792" s="86"/>
    </row>
    <row r="793" spans="1:10" ht="16.5" thickBot="1">
      <c r="A793" s="23"/>
      <c r="B793" s="70"/>
      <c r="C793" s="70"/>
      <c r="D793" s="70"/>
      <c r="E793" s="70"/>
      <c r="F793" s="70"/>
      <c r="G793" s="70"/>
    </row>
    <row r="794" spans="1:10">
      <c r="A794" s="65">
        <v>45444</v>
      </c>
      <c r="B794" s="13" t="s">
        <v>2</v>
      </c>
      <c r="C794" s="14" t="s">
        <v>10</v>
      </c>
      <c r="D794" s="14" t="s">
        <v>4</v>
      </c>
      <c r="E794" s="14" t="s">
        <v>25</v>
      </c>
      <c r="F794" s="14" t="s">
        <v>6</v>
      </c>
      <c r="G794" s="14" t="s">
        <v>7</v>
      </c>
      <c r="H794" s="14" t="s">
        <v>8</v>
      </c>
      <c r="I794" s="14" t="s">
        <v>9</v>
      </c>
      <c r="J794" s="15" t="s">
        <v>10</v>
      </c>
    </row>
    <row r="795" spans="1:10">
      <c r="A795" s="4"/>
      <c r="B795" s="17" t="s">
        <v>11</v>
      </c>
      <c r="C795" s="37">
        <v>393626866579.46997</v>
      </c>
      <c r="D795" s="78">
        <v>3248247672.62463</v>
      </c>
      <c r="E795" s="37">
        <v>1618732219.0699999</v>
      </c>
      <c r="F795" s="37">
        <f>E795+F788</f>
        <v>18597924371.43</v>
      </c>
      <c r="G795" s="39">
        <v>1475454059.5700006</v>
      </c>
      <c r="H795" s="39">
        <v>368916854.87628275</v>
      </c>
      <c r="I795" s="39">
        <f>H795+I788</f>
        <v>2379229644.5285873</v>
      </c>
      <c r="J795" s="84">
        <f>C799+D799+E799-G799-H799</f>
        <v>420128575082.30829</v>
      </c>
    </row>
    <row r="796" spans="1:10">
      <c r="A796" s="4"/>
      <c r="B796" s="17" t="s">
        <v>12</v>
      </c>
      <c r="C796" s="37">
        <v>5776307570.4299927</v>
      </c>
      <c r="D796" s="79"/>
      <c r="E796" s="37">
        <v>238728.03999999998</v>
      </c>
      <c r="F796" s="37">
        <f>E796+F789</f>
        <v>5266319.33</v>
      </c>
      <c r="G796" s="39">
        <v>4587409.7600000119</v>
      </c>
      <c r="H796" s="39">
        <v>75382555.079999864</v>
      </c>
      <c r="I796" s="39">
        <f>H796+I789</f>
        <v>667575741.08999991</v>
      </c>
      <c r="J796" s="85"/>
    </row>
    <row r="797" spans="1:10">
      <c r="A797" s="4"/>
      <c r="B797" s="17" t="s">
        <v>13</v>
      </c>
      <c r="C797" s="37">
        <v>869753502.24999976</v>
      </c>
      <c r="D797" s="79"/>
      <c r="E797" s="37">
        <v>4938650.1399999997</v>
      </c>
      <c r="F797" s="37">
        <f>E797+F790</f>
        <v>36730488.219999999</v>
      </c>
      <c r="G797" s="39">
        <v>2554721.3400000003</v>
      </c>
      <c r="H797" s="39">
        <v>2953828.4300000006</v>
      </c>
      <c r="I797" s="39">
        <f>H797+I790</f>
        <v>13021165.390000001</v>
      </c>
      <c r="J797" s="85"/>
    </row>
    <row r="798" spans="1:10">
      <c r="A798" s="4"/>
      <c r="B798" s="17" t="s">
        <v>14</v>
      </c>
      <c r="C798" s="40">
        <v>16908634531.00001</v>
      </c>
      <c r="D798" s="80"/>
      <c r="E798" s="37">
        <v>99991829.559999987</v>
      </c>
      <c r="F798" s="37">
        <f>E798+F791</f>
        <v>429061850.12</v>
      </c>
      <c r="G798" s="39">
        <v>47580243.150000021</v>
      </c>
      <c r="H798" s="39">
        <v>47706528.070000052</v>
      </c>
      <c r="I798" s="39">
        <f>H798+I791</f>
        <v>245871218.1500001</v>
      </c>
      <c r="J798" s="85"/>
    </row>
    <row r="799" spans="1:10" ht="15.75" thickBot="1">
      <c r="A799" s="4"/>
      <c r="B799" s="21" t="s">
        <v>15</v>
      </c>
      <c r="C799" s="54">
        <f>SUM(C795:C798)</f>
        <v>417181562183.14996</v>
      </c>
      <c r="D799" s="54">
        <f>D795</f>
        <v>3248247672.62463</v>
      </c>
      <c r="E799" s="54">
        <f>SUM(E795:E798)</f>
        <v>1723901426.8099999</v>
      </c>
      <c r="F799" s="54">
        <f>SUM(F795:F798)</f>
        <v>19068983029.100002</v>
      </c>
      <c r="G799" s="54">
        <f>SUM(G795:G798)</f>
        <v>1530176433.8200006</v>
      </c>
      <c r="H799" s="54">
        <f>SUM(H795:H798)</f>
        <v>494959766.45628268</v>
      </c>
      <c r="I799" s="54">
        <f>SUM(I795:I798)</f>
        <v>3305697769.1585875</v>
      </c>
      <c r="J799" s="86"/>
    </row>
    <row r="800" spans="1:10" ht="15.75" thickBot="1">
      <c r="A800" s="23"/>
      <c r="B800" s="27"/>
      <c r="C800" s="28"/>
      <c r="D800" s="28"/>
      <c r="E800" s="28"/>
      <c r="F800" s="28"/>
      <c r="G800" s="27"/>
    </row>
    <row r="801" spans="1:10">
      <c r="A801" s="65">
        <v>45474</v>
      </c>
      <c r="B801" s="13" t="s">
        <v>2</v>
      </c>
      <c r="C801" s="14" t="s">
        <v>10</v>
      </c>
      <c r="D801" s="14" t="s">
        <v>4</v>
      </c>
      <c r="E801" s="14" t="s">
        <v>27</v>
      </c>
      <c r="F801" s="14" t="s">
        <v>6</v>
      </c>
      <c r="G801" s="14" t="s">
        <v>7</v>
      </c>
      <c r="H801" s="14" t="s">
        <v>8</v>
      </c>
      <c r="I801" s="14" t="s">
        <v>9</v>
      </c>
      <c r="J801" s="15" t="s">
        <v>10</v>
      </c>
    </row>
    <row r="802" spans="1:10">
      <c r="A802" s="4"/>
      <c r="B802" s="17" t="s">
        <v>11</v>
      </c>
      <c r="C802" s="37">
        <v>396489180018.23969</v>
      </c>
      <c r="D802" s="78">
        <v>565910498.20495605</v>
      </c>
      <c r="E802" s="37">
        <v>2142745991.6399999</v>
      </c>
      <c r="F802" s="37">
        <f>E802+F795</f>
        <v>20740670363.07</v>
      </c>
      <c r="G802" s="39">
        <v>1699729808.5699987</v>
      </c>
      <c r="H802" s="39">
        <v>305665179.32724392</v>
      </c>
      <c r="I802" s="39">
        <f>H802+I795</f>
        <v>2684894823.8558311</v>
      </c>
      <c r="J802" s="84">
        <f>C806+D806+E806-G806-H806</f>
        <v>421781003114.89075</v>
      </c>
    </row>
    <row r="803" spans="1:10">
      <c r="A803" s="4"/>
      <c r="B803" s="17" t="s">
        <v>12</v>
      </c>
      <c r="C803" s="37">
        <v>5736705093.1387873</v>
      </c>
      <c r="D803" s="79"/>
      <c r="E803" s="37">
        <v>1108650718.3749537</v>
      </c>
      <c r="F803" s="37">
        <f>E803+F796</f>
        <v>1113917037.7049537</v>
      </c>
      <c r="G803" s="39">
        <v>6936192.690000006</v>
      </c>
      <c r="H803" s="39">
        <v>86799343.320000008</v>
      </c>
      <c r="I803" s="39">
        <f>H803+I796</f>
        <v>754375084.40999997</v>
      </c>
      <c r="J803" s="85"/>
    </row>
    <row r="804" spans="1:10">
      <c r="A804" s="4"/>
      <c r="B804" s="17" t="s">
        <v>13</v>
      </c>
      <c r="C804" s="37">
        <v>873454242.46324968</v>
      </c>
      <c r="D804" s="79"/>
      <c r="E804" s="37">
        <v>1731667.04</v>
      </c>
      <c r="F804" s="37">
        <f>E804+F797</f>
        <v>38462155.259999998</v>
      </c>
      <c r="G804" s="39">
        <v>1859413.5</v>
      </c>
      <c r="H804" s="39">
        <v>3068893.1</v>
      </c>
      <c r="I804" s="39">
        <f>H804+I797</f>
        <v>16090058.49</v>
      </c>
      <c r="J804" s="85"/>
    </row>
    <row r="805" spans="1:10">
      <c r="A805" s="4"/>
      <c r="B805" s="17" t="s">
        <v>14</v>
      </c>
      <c r="C805" s="40">
        <v>17029235728.466341</v>
      </c>
      <c r="D805" s="80"/>
      <c r="E805" s="37">
        <v>48333509.13000001</v>
      </c>
      <c r="F805" s="37">
        <f>E805+F798</f>
        <v>477395359.25</v>
      </c>
      <c r="G805" s="39">
        <v>85178793.869999945</v>
      </c>
      <c r="H805" s="39">
        <v>25706727.429999996</v>
      </c>
      <c r="I805" s="39">
        <f>H805+I798</f>
        <v>271577945.5800001</v>
      </c>
      <c r="J805" s="85"/>
    </row>
    <row r="806" spans="1:10" ht="15.75" thickBot="1">
      <c r="A806" s="4"/>
      <c r="B806" s="21" t="s">
        <v>15</v>
      </c>
      <c r="C806" s="54">
        <f>SUM(C802:C805)</f>
        <v>420128575082.30811</v>
      </c>
      <c r="D806" s="54">
        <f>D802</f>
        <v>565910498.20495605</v>
      </c>
      <c r="E806" s="54">
        <f>SUM(E802:E805)</f>
        <v>3301461886.1849537</v>
      </c>
      <c r="F806" s="54">
        <f>SUM(F802:F805)</f>
        <v>22370444915.28495</v>
      </c>
      <c r="G806" s="54">
        <f>SUM(G802:G805)</f>
        <v>1793704208.6299987</v>
      </c>
      <c r="H806" s="54">
        <f>SUM(H802:H805)</f>
        <v>421240143.17724395</v>
      </c>
      <c r="I806" s="54">
        <f>SUM(I802:I805)</f>
        <v>3726937912.3358307</v>
      </c>
      <c r="J806" s="86"/>
    </row>
    <row r="807" spans="1:10" ht="15.75" thickBot="1">
      <c r="A807" s="23"/>
      <c r="B807" s="31"/>
      <c r="C807" s="31"/>
      <c r="D807" s="31"/>
      <c r="E807" s="31"/>
      <c r="F807" s="31"/>
      <c r="G807" s="31"/>
    </row>
    <row r="808" spans="1:10">
      <c r="A808" s="65">
        <v>45505</v>
      </c>
      <c r="B808" s="13" t="s">
        <v>2</v>
      </c>
      <c r="C808" s="14" t="s">
        <v>10</v>
      </c>
      <c r="D808" s="14" t="s">
        <v>4</v>
      </c>
      <c r="E808" s="14" t="s">
        <v>29</v>
      </c>
      <c r="F808" s="14" t="s">
        <v>6</v>
      </c>
      <c r="G808" s="14" t="s">
        <v>7</v>
      </c>
      <c r="H808" s="14" t="s">
        <v>8</v>
      </c>
      <c r="I808" s="14" t="s">
        <v>9</v>
      </c>
      <c r="J808" s="15" t="s">
        <v>10</v>
      </c>
    </row>
    <row r="809" spans="1:10">
      <c r="A809" s="4"/>
      <c r="B809" s="17" t="s">
        <v>11</v>
      </c>
      <c r="C809" s="37">
        <v>397016670534.84961</v>
      </c>
      <c r="D809" s="78">
        <v>3313448601.4841299</v>
      </c>
      <c r="E809" s="37">
        <v>1694299045.4200001</v>
      </c>
      <c r="F809" s="37">
        <f>E809+F802</f>
        <v>22434969408.489998</v>
      </c>
      <c r="G809" s="39">
        <v>8591750225.229805</v>
      </c>
      <c r="H809" s="39">
        <v>363243004.13</v>
      </c>
      <c r="I809" s="39">
        <f>H809+I802</f>
        <v>3048137827.9858313</v>
      </c>
      <c r="J809" s="84">
        <f>C813+D813+E813-G813-H813</f>
        <v>417706719695.88837</v>
      </c>
    </row>
    <row r="810" spans="1:10">
      <c r="A810" s="4"/>
      <c r="B810" s="17" t="s">
        <v>12</v>
      </c>
      <c r="C810" s="37">
        <v>6800607176.0430202</v>
      </c>
      <c r="D810" s="79"/>
      <c r="E810" s="37">
        <v>124268.62</v>
      </c>
      <c r="F810" s="37">
        <f>E810+F803</f>
        <v>1114041306.3249536</v>
      </c>
      <c r="G810" s="39">
        <v>6691287.7268610019</v>
      </c>
      <c r="H810" s="39">
        <v>116372820.72999948</v>
      </c>
      <c r="I810" s="39">
        <f>H810+I803</f>
        <v>870747905.13999939</v>
      </c>
      <c r="J810" s="85"/>
    </row>
    <row r="811" spans="1:10">
      <c r="A811" s="4"/>
      <c r="B811" s="17" t="s">
        <v>13</v>
      </c>
      <c r="C811" s="37">
        <v>874182962.80299997</v>
      </c>
      <c r="D811" s="79"/>
      <c r="E811" s="37">
        <v>2419494.0700000003</v>
      </c>
      <c r="F811" s="37">
        <f>E811+F804</f>
        <v>40881649.329999998</v>
      </c>
      <c r="G811" s="39">
        <v>2052641.1099999996</v>
      </c>
      <c r="H811" s="39">
        <v>1247792.5000000007</v>
      </c>
      <c r="I811" s="39">
        <f>H811+I804</f>
        <v>17337850.990000002</v>
      </c>
      <c r="J811" s="85"/>
    </row>
    <row r="812" spans="1:10">
      <c r="A812" s="4"/>
      <c r="B812" s="17" t="s">
        <v>14</v>
      </c>
      <c r="C812" s="40">
        <v>17089542441.195335</v>
      </c>
      <c r="D812" s="80"/>
      <c r="E812" s="37">
        <v>209646954.44000003</v>
      </c>
      <c r="F812" s="37">
        <f>E812+F805</f>
        <v>687042313.69000006</v>
      </c>
      <c r="G812" s="39">
        <v>163810040.30000022</v>
      </c>
      <c r="H812" s="39">
        <v>49053971.309998363</v>
      </c>
      <c r="I812" s="39">
        <f>H812+I805</f>
        <v>320631916.88999844</v>
      </c>
      <c r="J812" s="85"/>
    </row>
    <row r="813" spans="1:10" ht="15.75" thickBot="1">
      <c r="A813" s="4"/>
      <c r="B813" s="21" t="s">
        <v>15</v>
      </c>
      <c r="C813" s="54">
        <f>SUM(C809:C812)</f>
        <v>421781003114.89093</v>
      </c>
      <c r="D813" s="54">
        <f>D809</f>
        <v>3313448601.4841299</v>
      </c>
      <c r="E813" s="54">
        <f>SUM(E809:E812)</f>
        <v>1906489762.55</v>
      </c>
      <c r="F813" s="54">
        <f>SUM(F809:F812)</f>
        <v>24276934677.834953</v>
      </c>
      <c r="G813" s="54">
        <f>SUM(G809:G812)</f>
        <v>8764304194.3666687</v>
      </c>
      <c r="H813" s="54">
        <f>SUM(H809:H812)</f>
        <v>529917588.66999781</v>
      </c>
      <c r="I813" s="54">
        <f>SUM(I809:I812)</f>
        <v>4256855501.0058289</v>
      </c>
      <c r="J813" s="86"/>
    </row>
    <row r="814" spans="1:10" ht="15.75" thickBot="1">
      <c r="A814" s="23"/>
      <c r="B814" s="66"/>
      <c r="C814" s="66"/>
      <c r="D814" s="66"/>
      <c r="E814" s="66"/>
      <c r="F814" s="66"/>
      <c r="G814" s="66"/>
    </row>
    <row r="815" spans="1:10">
      <c r="A815" s="65">
        <v>45536</v>
      </c>
      <c r="B815" s="13" t="s">
        <v>2</v>
      </c>
      <c r="C815" s="14" t="s">
        <v>10</v>
      </c>
      <c r="D815" s="14" t="s">
        <v>4</v>
      </c>
      <c r="E815" s="14" t="s">
        <v>31</v>
      </c>
      <c r="F815" s="14" t="s">
        <v>6</v>
      </c>
      <c r="G815" s="14" t="s">
        <v>7</v>
      </c>
      <c r="H815" s="14" t="s">
        <v>8</v>
      </c>
      <c r="I815" s="14" t="s">
        <v>9</v>
      </c>
      <c r="J815" s="15" t="s">
        <v>10</v>
      </c>
    </row>
    <row r="816" spans="1:10">
      <c r="A816" s="4"/>
      <c r="B816" s="17" t="s">
        <v>11</v>
      </c>
      <c r="C816" s="37">
        <v>392900798865.12964</v>
      </c>
      <c r="D816" s="78">
        <v>3252728460.7961402</v>
      </c>
      <c r="E816" s="37">
        <v>2347135482.2299995</v>
      </c>
      <c r="F816" s="37">
        <f>E816+F809</f>
        <v>24782104890.719997</v>
      </c>
      <c r="G816" s="39">
        <v>1717507193.8916349</v>
      </c>
      <c r="H816" s="39">
        <v>316500813.49885947</v>
      </c>
      <c r="I816" s="39">
        <f>H816+I809</f>
        <v>3364638641.4846907</v>
      </c>
      <c r="J816" s="84">
        <f>C820+D820+E820-G820-H820</f>
        <v>421147270372.70032</v>
      </c>
    </row>
    <row r="817" spans="1:10">
      <c r="A817" s="4"/>
      <c r="B817" s="17" t="s">
        <v>12</v>
      </c>
      <c r="C817" s="37">
        <v>6725928213.0563917</v>
      </c>
      <c r="D817" s="79"/>
      <c r="E817" s="37">
        <v>72737.540000000008</v>
      </c>
      <c r="F817" s="37">
        <f>E817+F810</f>
        <v>1114114043.8649535</v>
      </c>
      <c r="G817" s="39">
        <v>10610072.960000014</v>
      </c>
      <c r="H817" s="39">
        <v>109408772.13999914</v>
      </c>
      <c r="I817" s="39">
        <f>H817+I810</f>
        <v>980156677.27999854</v>
      </c>
      <c r="J817" s="85"/>
    </row>
    <row r="818" spans="1:10">
      <c r="A818" s="4"/>
      <c r="B818" s="17" t="s">
        <v>13</v>
      </c>
      <c r="C818" s="37">
        <v>876901390.12859881</v>
      </c>
      <c r="D818" s="79"/>
      <c r="E818" s="37">
        <v>4560971.7500000009</v>
      </c>
      <c r="F818" s="37">
        <f>E818+F811</f>
        <v>45442621.079999998</v>
      </c>
      <c r="G818" s="39">
        <v>6852366.1600000011</v>
      </c>
      <c r="H818" s="39">
        <v>1857167.5100000009</v>
      </c>
      <c r="I818" s="39">
        <f>H818+I811</f>
        <v>19195018.500000004</v>
      </c>
      <c r="J818" s="85"/>
    </row>
    <row r="819" spans="1:10">
      <c r="A819" s="4"/>
      <c r="B819" s="17" t="s">
        <v>14</v>
      </c>
      <c r="C819" s="40">
        <v>17203091227.57</v>
      </c>
      <c r="D819" s="80"/>
      <c r="E819" s="37">
        <v>71663391.590000004</v>
      </c>
      <c r="F819" s="37">
        <f>E819+F812</f>
        <v>758705705.28000009</v>
      </c>
      <c r="G819" s="39">
        <v>42589921.51000008</v>
      </c>
      <c r="H819" s="39">
        <v>30284059.420000069</v>
      </c>
      <c r="I819" s="39">
        <f>H819+I812</f>
        <v>350915976.30999851</v>
      </c>
      <c r="J819" s="85"/>
    </row>
    <row r="820" spans="1:10" ht="15.75" thickBot="1">
      <c r="A820" s="4"/>
      <c r="B820" s="21" t="s">
        <v>15</v>
      </c>
      <c r="C820" s="54">
        <f>SUM(C816:C819)</f>
        <v>417706719695.88464</v>
      </c>
      <c r="D820" s="54">
        <f>D816</f>
        <v>3252728460.7961402</v>
      </c>
      <c r="E820" s="54">
        <f>SUM(E816:E819)</f>
        <v>2423432583.1099997</v>
      </c>
      <c r="F820" s="54">
        <f>SUM(F816:F819)</f>
        <v>26700367260.94495</v>
      </c>
      <c r="G820" s="54">
        <f>SUM(G816:G819)</f>
        <v>1777559554.5216351</v>
      </c>
      <c r="H820" s="54">
        <f>SUM(H816:H819)</f>
        <v>458050812.56885868</v>
      </c>
      <c r="I820" s="54">
        <f>SUM(I816:I819)</f>
        <v>4714906313.574688</v>
      </c>
      <c r="J820" s="86"/>
    </row>
    <row r="821" spans="1:10" ht="15.75" thickBot="1">
      <c r="A821" s="23"/>
      <c r="B821" s="66"/>
      <c r="C821" s="66"/>
      <c r="D821" s="66"/>
      <c r="E821" s="66"/>
      <c r="F821" s="66"/>
      <c r="G821" s="66"/>
    </row>
    <row r="822" spans="1:10">
      <c r="A822" s="65">
        <v>45566</v>
      </c>
      <c r="B822" s="13" t="s">
        <v>2</v>
      </c>
      <c r="C822" s="14" t="s">
        <v>10</v>
      </c>
      <c r="D822" s="14" t="s">
        <v>4</v>
      </c>
      <c r="E822" s="14" t="s">
        <v>33</v>
      </c>
      <c r="F822" s="14" t="s">
        <v>6</v>
      </c>
      <c r="G822" s="14" t="s">
        <v>7</v>
      </c>
      <c r="H822" s="14" t="s">
        <v>8</v>
      </c>
      <c r="I822" s="14" t="s">
        <v>9</v>
      </c>
      <c r="J822" s="15" t="s">
        <v>10</v>
      </c>
    </row>
    <row r="823" spans="1:10">
      <c r="A823" s="4"/>
      <c r="B823" s="17" t="s">
        <v>11</v>
      </c>
      <c r="C823" s="37">
        <v>396357472160.5293</v>
      </c>
      <c r="D823" s="78">
        <v>1728415563.9431801</v>
      </c>
      <c r="E823" s="37">
        <v>2103033144.3499999</v>
      </c>
      <c r="F823" s="37">
        <f>E823+F816</f>
        <v>26885138035.069996</v>
      </c>
      <c r="G823" s="39">
        <v>1462668615.5700004</v>
      </c>
      <c r="H823" s="39">
        <v>345430196.16016322</v>
      </c>
      <c r="I823" s="39">
        <f>H823+I816</f>
        <v>3710068837.6448541</v>
      </c>
      <c r="J823" s="84">
        <f>C827+D827+E827-G827-H827</f>
        <v>424247578988.46765</v>
      </c>
    </row>
    <row r="824" spans="1:10">
      <c r="A824" s="4"/>
      <c r="B824" s="17" t="s">
        <v>12</v>
      </c>
      <c r="C824" s="37">
        <v>6651135705.9297161</v>
      </c>
      <c r="D824" s="79"/>
      <c r="E824" s="37">
        <v>1279876600.49</v>
      </c>
      <c r="F824" s="37">
        <f>E824+F817</f>
        <v>2393990644.3549538</v>
      </c>
      <c r="G824" s="39">
        <v>24132914.429076295</v>
      </c>
      <c r="H824" s="39">
        <v>171501002.1948263</v>
      </c>
      <c r="I824" s="39">
        <f>H824+I817</f>
        <v>1151657679.4748249</v>
      </c>
      <c r="J824" s="85"/>
    </row>
    <row r="825" spans="1:10">
      <c r="A825" s="4"/>
      <c r="B825" s="17" t="s">
        <v>13</v>
      </c>
      <c r="C825" s="37">
        <v>874906846.22831976</v>
      </c>
      <c r="D825" s="79"/>
      <c r="E825" s="37">
        <v>16088019.689999999</v>
      </c>
      <c r="F825" s="37">
        <f>E825+F818</f>
        <v>61530640.769999996</v>
      </c>
      <c r="G825" s="39">
        <v>2802856.6800000006</v>
      </c>
      <c r="H825" s="39">
        <v>2195875.4300000002</v>
      </c>
      <c r="I825" s="39">
        <f>H825+I818</f>
        <v>21390893.930000003</v>
      </c>
      <c r="J825" s="85"/>
    </row>
    <row r="826" spans="1:10">
      <c r="A826" s="4"/>
      <c r="B826" s="17" t="s">
        <v>14</v>
      </c>
      <c r="C826" s="40">
        <v>17263755660.011242</v>
      </c>
      <c r="D826" s="80"/>
      <c r="E826" s="37">
        <v>68779299.099999979</v>
      </c>
      <c r="F826" s="37">
        <f>E826+F819</f>
        <v>827485004.38000011</v>
      </c>
      <c r="G826" s="39">
        <v>53348767.74000001</v>
      </c>
      <c r="H826" s="39">
        <v>33803783.599999741</v>
      </c>
      <c r="I826" s="39">
        <f>H826+I819</f>
        <v>384719759.90999824</v>
      </c>
      <c r="J826" s="85"/>
    </row>
    <row r="827" spans="1:10" ht="15.75" thickBot="1">
      <c r="A827" s="4"/>
      <c r="B827" s="21" t="s">
        <v>15</v>
      </c>
      <c r="C827" s="54">
        <f>SUM(C823:C826)</f>
        <v>421147270372.69855</v>
      </c>
      <c r="D827" s="54">
        <f>D823</f>
        <v>1728415563.9431801</v>
      </c>
      <c r="E827" s="54">
        <f>SUM(E823:E826)</f>
        <v>3467777063.6300001</v>
      </c>
      <c r="F827" s="54">
        <f>SUM(F823:F826)</f>
        <v>30168144324.574951</v>
      </c>
      <c r="G827" s="54">
        <f>SUM(G823:G826)</f>
        <v>1542953154.4190767</v>
      </c>
      <c r="H827" s="54">
        <f>SUM(H823:H826)</f>
        <v>552930857.38498926</v>
      </c>
      <c r="I827" s="54">
        <f>SUM(I823:I826)</f>
        <v>5267837170.9596767</v>
      </c>
      <c r="J827" s="86"/>
    </row>
    <row r="828" spans="1:10" ht="15.75" thickBot="1">
      <c r="A828" s="23"/>
    </row>
    <row r="829" spans="1:10">
      <c r="A829" s="65">
        <v>45597</v>
      </c>
      <c r="B829" s="13" t="s">
        <v>2</v>
      </c>
      <c r="C829" s="14" t="s">
        <v>10</v>
      </c>
      <c r="D829" s="14" t="s">
        <v>4</v>
      </c>
      <c r="E829" s="14" t="s">
        <v>35</v>
      </c>
      <c r="F829" s="14" t="s">
        <v>6</v>
      </c>
      <c r="G829" s="14" t="s">
        <v>7</v>
      </c>
      <c r="H829" s="14" t="s">
        <v>8</v>
      </c>
      <c r="I829" s="14" t="s">
        <v>9</v>
      </c>
      <c r="J829" s="15" t="s">
        <v>10</v>
      </c>
    </row>
    <row r="830" spans="1:10">
      <c r="A830" s="4"/>
      <c r="B830" s="17" t="s">
        <v>11</v>
      </c>
      <c r="C830" s="37">
        <v>398142938350.24994</v>
      </c>
      <c r="D830" s="78">
        <v>144937002.96954346</v>
      </c>
      <c r="E830" s="37">
        <v>1170737702.4000001</v>
      </c>
      <c r="F830" s="37">
        <f>E830+F823</f>
        <v>28055875737.469997</v>
      </c>
      <c r="G830" s="39">
        <v>1226757921.670002</v>
      </c>
      <c r="H830" s="39">
        <v>261714280.73550615</v>
      </c>
      <c r="I830" s="39">
        <f>H830+I824</f>
        <v>1413371960.210331</v>
      </c>
      <c r="J830" s="84">
        <f>C834+D834+E834-G834-H834</f>
        <v>423562104874.15082</v>
      </c>
    </row>
    <row r="831" spans="1:10">
      <c r="A831" s="4"/>
      <c r="B831" s="17" t="s">
        <v>12</v>
      </c>
      <c r="C831" s="37">
        <v>7865703894.1962061</v>
      </c>
      <c r="D831" s="79"/>
      <c r="E831" s="37">
        <v>80441.740000000005</v>
      </c>
      <c r="F831" s="37">
        <f t="shared" ref="F831:F833" si="23">E831+F824</f>
        <v>2394071086.0949535</v>
      </c>
      <c r="G831" s="39">
        <v>9456394.8008987308</v>
      </c>
      <c r="H831" s="39">
        <v>221063938.97360131</v>
      </c>
      <c r="I831" s="39">
        <f>H831+I825</f>
        <v>242454832.90360132</v>
      </c>
      <c r="J831" s="85"/>
    </row>
    <row r="832" spans="1:10">
      <c r="A832" s="4"/>
      <c r="B832" s="17" t="s">
        <v>13</v>
      </c>
      <c r="C832" s="37">
        <v>899017615.23999989</v>
      </c>
      <c r="D832" s="79"/>
      <c r="E832" s="37">
        <v>2859806.81</v>
      </c>
      <c r="F832" s="37">
        <f t="shared" si="23"/>
        <v>64390447.579999998</v>
      </c>
      <c r="G832" s="39">
        <v>238325390.86000001</v>
      </c>
      <c r="H832" s="39">
        <v>1769272.0799999998</v>
      </c>
      <c r="I832" s="39">
        <f>H832+I826</f>
        <v>386489031.98999822</v>
      </c>
      <c r="J832" s="85"/>
    </row>
    <row r="833" spans="1:10">
      <c r="A833" s="4"/>
      <c r="B833" s="17" t="s">
        <v>14</v>
      </c>
      <c r="C833" s="40">
        <v>17339919128.781502</v>
      </c>
      <c r="D833" s="80"/>
      <c r="E833" s="37">
        <v>52977220.959999986</v>
      </c>
      <c r="F833" s="37">
        <f t="shared" si="23"/>
        <v>880462225.34000015</v>
      </c>
      <c r="G833" s="39">
        <v>39244454.316333383</v>
      </c>
      <c r="H833" s="39">
        <v>58734635.760000065</v>
      </c>
      <c r="I833" s="39">
        <f>H833+I827</f>
        <v>5326571806.719677</v>
      </c>
      <c r="J833" s="85"/>
    </row>
    <row r="834" spans="1:10" ht="15.75" thickBot="1">
      <c r="A834" s="4"/>
      <c r="B834" s="21" t="s">
        <v>15</v>
      </c>
      <c r="C834" s="54">
        <f>SUM(C830:C833)</f>
        <v>424247578988.46765</v>
      </c>
      <c r="D834" s="54">
        <f>D830</f>
        <v>144937002.96954346</v>
      </c>
      <c r="E834" s="54">
        <f>SUM(E830:E833)</f>
        <v>1226655171.9100001</v>
      </c>
      <c r="F834" s="54">
        <f>SUM(F830:F833)</f>
        <v>31394799496.484951</v>
      </c>
      <c r="G834" s="54">
        <f>SUM(G830:G833)</f>
        <v>1513784161.647234</v>
      </c>
      <c r="H834" s="54">
        <f>SUM(H830:H833)</f>
        <v>543282127.54910755</v>
      </c>
      <c r="I834" s="54">
        <f>SUM(I830:I833)</f>
        <v>7368887631.8236074</v>
      </c>
      <c r="J834" s="86"/>
    </row>
    <row r="835" spans="1:10" ht="15.75" thickBot="1">
      <c r="A835" s="23"/>
    </row>
    <row r="836" spans="1:10">
      <c r="A836" s="65">
        <v>45627</v>
      </c>
      <c r="B836" s="13" t="s">
        <v>2</v>
      </c>
      <c r="C836" s="14" t="s">
        <v>10</v>
      </c>
      <c r="D836" s="14" t="s">
        <v>4</v>
      </c>
      <c r="E836" s="14" t="s">
        <v>36</v>
      </c>
      <c r="F836" s="14" t="s">
        <v>6</v>
      </c>
      <c r="G836" s="14" t="s">
        <v>7</v>
      </c>
      <c r="H836" s="14" t="s">
        <v>8</v>
      </c>
      <c r="I836" s="14" t="s">
        <v>9</v>
      </c>
      <c r="J836" s="15" t="s">
        <v>10</v>
      </c>
    </row>
    <row r="837" spans="1:10">
      <c r="B837" s="17" t="s">
        <v>11</v>
      </c>
      <c r="C837" s="37">
        <v>397949202783.12738</v>
      </c>
      <c r="D837" s="78">
        <v>2958173454.0266724</v>
      </c>
      <c r="E837" s="37">
        <v>1720767788.1700001</v>
      </c>
      <c r="F837" s="37">
        <f>E837+F830</f>
        <v>29776643525.639999</v>
      </c>
      <c r="G837" s="39">
        <v>1418336923.9140534</v>
      </c>
      <c r="H837" s="39">
        <v>295395153.54082447</v>
      </c>
      <c r="I837" s="39">
        <f>H837+I831</f>
        <v>537849986.44442582</v>
      </c>
      <c r="J837" s="84">
        <f>C841+D841+E841-G841-H841</f>
        <v>427073647147.28876</v>
      </c>
    </row>
    <row r="838" spans="1:10">
      <c r="B838" s="17" t="s">
        <v>12</v>
      </c>
      <c r="C838" s="37">
        <v>7690871886.0470695</v>
      </c>
      <c r="D838" s="79"/>
      <c r="E838" s="37">
        <v>912945045.48000002</v>
      </c>
      <c r="F838" s="37">
        <f t="shared" ref="F838:F840" si="24">E838+F831</f>
        <v>3307016131.5749536</v>
      </c>
      <c r="G838" s="39">
        <v>10383121.885171199</v>
      </c>
      <c r="H838" s="39">
        <v>302030418.82920092</v>
      </c>
      <c r="I838" s="39">
        <f>H838+I832</f>
        <v>688519450.81919909</v>
      </c>
      <c r="J838" s="85"/>
    </row>
    <row r="839" spans="1:10">
      <c r="B839" s="17" t="s">
        <v>13</v>
      </c>
      <c r="C839" s="37">
        <v>888174134.60999954</v>
      </c>
      <c r="D839" s="79"/>
      <c r="E839" s="37">
        <v>9524437.8900000006</v>
      </c>
      <c r="F839" s="37">
        <f t="shared" si="24"/>
        <v>73914885.469999999</v>
      </c>
      <c r="G839" s="39">
        <v>2479255.0300000003</v>
      </c>
      <c r="H839" s="39">
        <v>1021670.7900000005</v>
      </c>
      <c r="I839" s="39">
        <f>H839+I833</f>
        <v>5327593477.5096769</v>
      </c>
      <c r="J839" s="85"/>
    </row>
    <row r="840" spans="1:10">
      <c r="B840" s="17" t="s">
        <v>14</v>
      </c>
      <c r="C840" s="40">
        <v>17033856070.366934</v>
      </c>
      <c r="D840" s="80"/>
      <c r="E840" s="37">
        <v>61649536.320000514</v>
      </c>
      <c r="F840" s="37">
        <f t="shared" si="24"/>
        <v>942111761.66000068</v>
      </c>
      <c r="G840" s="39">
        <v>39831836.050002828</v>
      </c>
      <c r="H840" s="39">
        <v>82039608.710001066</v>
      </c>
      <c r="I840" s="39">
        <f>H840+I834</f>
        <v>7450927240.5336084</v>
      </c>
      <c r="J840" s="85"/>
    </row>
    <row r="841" spans="1:10" ht="15.75" thickBot="1">
      <c r="B841" s="21" t="s">
        <v>15</v>
      </c>
      <c r="C841" s="54">
        <f>SUM(C837:C840)</f>
        <v>423562104874.15137</v>
      </c>
      <c r="D841" s="54">
        <f>SUM(D837)</f>
        <v>2958173454.0266724</v>
      </c>
      <c r="E841" s="54">
        <f>SUM(E837:E840)</f>
        <v>2704886807.8600006</v>
      </c>
      <c r="F841" s="54">
        <f>SUM(F837:F840)</f>
        <v>34099686304.344955</v>
      </c>
      <c r="G841" s="54">
        <f>SUM(G837:G840)</f>
        <v>1471031136.8792274</v>
      </c>
      <c r="H841" s="54">
        <f>SUM(H837:H840)</f>
        <v>680486851.87002647</v>
      </c>
      <c r="I841" s="54">
        <f>SUM(I837:I840)</f>
        <v>14004890155.306911</v>
      </c>
      <c r="J841" s="86"/>
    </row>
    <row r="842" spans="1:10">
      <c r="D842" s="29"/>
    </row>
  </sheetData>
  <mergeCells count="240">
    <mergeCell ref="D823:D826"/>
    <mergeCell ref="J823:J827"/>
    <mergeCell ref="D830:D833"/>
    <mergeCell ref="J830:J834"/>
    <mergeCell ref="D837:D840"/>
    <mergeCell ref="J837:J841"/>
    <mergeCell ref="D802:D805"/>
    <mergeCell ref="J802:J806"/>
    <mergeCell ref="D809:D812"/>
    <mergeCell ref="J809:J813"/>
    <mergeCell ref="D816:D819"/>
    <mergeCell ref="J816:J820"/>
    <mergeCell ref="D781:D784"/>
    <mergeCell ref="J781:J785"/>
    <mergeCell ref="D788:D791"/>
    <mergeCell ref="J788:J792"/>
    <mergeCell ref="D795:D798"/>
    <mergeCell ref="J795:J799"/>
    <mergeCell ref="D760:D763"/>
    <mergeCell ref="J760:J764"/>
    <mergeCell ref="D767:D770"/>
    <mergeCell ref="J767:J771"/>
    <mergeCell ref="D774:D777"/>
    <mergeCell ref="J774:J778"/>
    <mergeCell ref="D739:D742"/>
    <mergeCell ref="J739:J743"/>
    <mergeCell ref="D746:D749"/>
    <mergeCell ref="J746:J750"/>
    <mergeCell ref="D753:D756"/>
    <mergeCell ref="J753:J757"/>
    <mergeCell ref="D718:D721"/>
    <mergeCell ref="J718:J722"/>
    <mergeCell ref="D725:D728"/>
    <mergeCell ref="J725:J729"/>
    <mergeCell ref="D732:D735"/>
    <mergeCell ref="J732:J736"/>
    <mergeCell ref="D697:D700"/>
    <mergeCell ref="J697:J701"/>
    <mergeCell ref="D704:D707"/>
    <mergeCell ref="J704:J708"/>
    <mergeCell ref="D711:D714"/>
    <mergeCell ref="J711:J715"/>
    <mergeCell ref="D676:D679"/>
    <mergeCell ref="J676:J680"/>
    <mergeCell ref="D683:D686"/>
    <mergeCell ref="J683:J687"/>
    <mergeCell ref="D690:D693"/>
    <mergeCell ref="J690:J694"/>
    <mergeCell ref="D655:D658"/>
    <mergeCell ref="J655:J659"/>
    <mergeCell ref="D662:D665"/>
    <mergeCell ref="J662:J666"/>
    <mergeCell ref="D669:D672"/>
    <mergeCell ref="J669:J673"/>
    <mergeCell ref="D634:D637"/>
    <mergeCell ref="J634:J638"/>
    <mergeCell ref="D641:D644"/>
    <mergeCell ref="J641:J645"/>
    <mergeCell ref="D648:D651"/>
    <mergeCell ref="J648:J652"/>
    <mergeCell ref="D613:D616"/>
    <mergeCell ref="J613:J617"/>
    <mergeCell ref="D620:D623"/>
    <mergeCell ref="J620:J624"/>
    <mergeCell ref="D627:D630"/>
    <mergeCell ref="J627:J631"/>
    <mergeCell ref="D592:D595"/>
    <mergeCell ref="J592:J596"/>
    <mergeCell ref="D599:D602"/>
    <mergeCell ref="J599:J603"/>
    <mergeCell ref="D606:D609"/>
    <mergeCell ref="J606:J610"/>
    <mergeCell ref="D571:D574"/>
    <mergeCell ref="J571:J575"/>
    <mergeCell ref="D578:D581"/>
    <mergeCell ref="J578:J582"/>
    <mergeCell ref="D585:D588"/>
    <mergeCell ref="J585:J589"/>
    <mergeCell ref="D550:D553"/>
    <mergeCell ref="J550:J554"/>
    <mergeCell ref="D557:D560"/>
    <mergeCell ref="J557:J561"/>
    <mergeCell ref="D564:D567"/>
    <mergeCell ref="J564:J568"/>
    <mergeCell ref="D529:D532"/>
    <mergeCell ref="J529:J533"/>
    <mergeCell ref="D536:D539"/>
    <mergeCell ref="J536:J540"/>
    <mergeCell ref="D543:D546"/>
    <mergeCell ref="J543:J547"/>
    <mergeCell ref="D508:D511"/>
    <mergeCell ref="J508:J512"/>
    <mergeCell ref="D515:D518"/>
    <mergeCell ref="J515:J519"/>
    <mergeCell ref="D522:D525"/>
    <mergeCell ref="J522:J526"/>
    <mergeCell ref="D487:D490"/>
    <mergeCell ref="J487:J491"/>
    <mergeCell ref="D494:D497"/>
    <mergeCell ref="J494:J498"/>
    <mergeCell ref="D501:D504"/>
    <mergeCell ref="J501:J505"/>
    <mergeCell ref="D466:D469"/>
    <mergeCell ref="J466:J470"/>
    <mergeCell ref="D473:D476"/>
    <mergeCell ref="J473:J477"/>
    <mergeCell ref="D480:D483"/>
    <mergeCell ref="J480:J484"/>
    <mergeCell ref="D445:D448"/>
    <mergeCell ref="J445:J449"/>
    <mergeCell ref="D452:D455"/>
    <mergeCell ref="J452:J456"/>
    <mergeCell ref="D459:D462"/>
    <mergeCell ref="J459:J463"/>
    <mergeCell ref="D424:D427"/>
    <mergeCell ref="J424:J428"/>
    <mergeCell ref="D431:D434"/>
    <mergeCell ref="J431:J435"/>
    <mergeCell ref="D438:D441"/>
    <mergeCell ref="J438:J442"/>
    <mergeCell ref="D403:D406"/>
    <mergeCell ref="J403:J407"/>
    <mergeCell ref="D410:D413"/>
    <mergeCell ref="J410:J414"/>
    <mergeCell ref="D417:D420"/>
    <mergeCell ref="J417:J421"/>
    <mergeCell ref="D382:D385"/>
    <mergeCell ref="J382:J386"/>
    <mergeCell ref="D389:D392"/>
    <mergeCell ref="J389:J393"/>
    <mergeCell ref="D396:D399"/>
    <mergeCell ref="J396:J400"/>
    <mergeCell ref="D361:D364"/>
    <mergeCell ref="J361:J365"/>
    <mergeCell ref="D368:D371"/>
    <mergeCell ref="J368:J372"/>
    <mergeCell ref="D375:D378"/>
    <mergeCell ref="J375:J379"/>
    <mergeCell ref="D340:D343"/>
    <mergeCell ref="J340:J344"/>
    <mergeCell ref="D347:D350"/>
    <mergeCell ref="J347:J351"/>
    <mergeCell ref="D354:D357"/>
    <mergeCell ref="J354:J358"/>
    <mergeCell ref="D319:D322"/>
    <mergeCell ref="J319:J323"/>
    <mergeCell ref="D326:D329"/>
    <mergeCell ref="J326:J330"/>
    <mergeCell ref="D333:D336"/>
    <mergeCell ref="J333:J337"/>
    <mergeCell ref="D298:D301"/>
    <mergeCell ref="J298:J302"/>
    <mergeCell ref="D305:D308"/>
    <mergeCell ref="J305:J309"/>
    <mergeCell ref="D312:D315"/>
    <mergeCell ref="J312:J316"/>
    <mergeCell ref="D277:D280"/>
    <mergeCell ref="J277:J281"/>
    <mergeCell ref="D284:D287"/>
    <mergeCell ref="J284:J288"/>
    <mergeCell ref="D291:D294"/>
    <mergeCell ref="J291:J295"/>
    <mergeCell ref="D256:D259"/>
    <mergeCell ref="J256:J260"/>
    <mergeCell ref="D263:D266"/>
    <mergeCell ref="J263:J267"/>
    <mergeCell ref="D270:D273"/>
    <mergeCell ref="J270:J274"/>
    <mergeCell ref="D235:D238"/>
    <mergeCell ref="J235:J239"/>
    <mergeCell ref="D242:D245"/>
    <mergeCell ref="J242:J246"/>
    <mergeCell ref="D249:D252"/>
    <mergeCell ref="J249:J253"/>
    <mergeCell ref="D214:D217"/>
    <mergeCell ref="J214:J218"/>
    <mergeCell ref="D221:D224"/>
    <mergeCell ref="J221:J225"/>
    <mergeCell ref="D228:D231"/>
    <mergeCell ref="J228:J232"/>
    <mergeCell ref="D193:D196"/>
    <mergeCell ref="J193:J197"/>
    <mergeCell ref="D200:D203"/>
    <mergeCell ref="J200:J204"/>
    <mergeCell ref="D207:D210"/>
    <mergeCell ref="J207:J211"/>
    <mergeCell ref="D172:D175"/>
    <mergeCell ref="J172:J176"/>
    <mergeCell ref="D179:D182"/>
    <mergeCell ref="J179:J183"/>
    <mergeCell ref="D186:D189"/>
    <mergeCell ref="J186:J190"/>
    <mergeCell ref="D151:D154"/>
    <mergeCell ref="J151:J155"/>
    <mergeCell ref="D158:D161"/>
    <mergeCell ref="J158:J162"/>
    <mergeCell ref="D165:D168"/>
    <mergeCell ref="J165:J169"/>
    <mergeCell ref="D130:D133"/>
    <mergeCell ref="J130:J134"/>
    <mergeCell ref="D137:D140"/>
    <mergeCell ref="J137:J141"/>
    <mergeCell ref="D144:D147"/>
    <mergeCell ref="J144:J148"/>
    <mergeCell ref="D109:D112"/>
    <mergeCell ref="J109:J113"/>
    <mergeCell ref="D116:D119"/>
    <mergeCell ref="J116:J120"/>
    <mergeCell ref="D123:D126"/>
    <mergeCell ref="J123:J127"/>
    <mergeCell ref="D88:D91"/>
    <mergeCell ref="J88:J92"/>
    <mergeCell ref="D95:D98"/>
    <mergeCell ref="J95:J99"/>
    <mergeCell ref="D102:D105"/>
    <mergeCell ref="J102:J106"/>
    <mergeCell ref="D67:D70"/>
    <mergeCell ref="J67:J71"/>
    <mergeCell ref="D74:D77"/>
    <mergeCell ref="J74:J78"/>
    <mergeCell ref="D81:D84"/>
    <mergeCell ref="J81:J85"/>
    <mergeCell ref="D46:D49"/>
    <mergeCell ref="J46:J50"/>
    <mergeCell ref="D53:D56"/>
    <mergeCell ref="J53:J57"/>
    <mergeCell ref="D60:D63"/>
    <mergeCell ref="J60:J64"/>
    <mergeCell ref="D25:D28"/>
    <mergeCell ref="J25:J29"/>
    <mergeCell ref="D32:D35"/>
    <mergeCell ref="J32:J36"/>
    <mergeCell ref="D39:D42"/>
    <mergeCell ref="J39:J43"/>
    <mergeCell ref="D4:D7"/>
    <mergeCell ref="J4:J8"/>
    <mergeCell ref="D11:D14"/>
    <mergeCell ref="J11:J15"/>
    <mergeCell ref="D18:D21"/>
    <mergeCell ref="J18:J2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2025</vt:lpstr>
      <vt:lpstr>2024</vt:lpstr>
      <vt:lpstr>Evolução Estoque DA 2015-2024</vt:lpstr>
    </vt:vector>
  </TitlesOfParts>
  <Company>Prodesp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Luiz Cardoso</dc:creator>
  <cp:lastModifiedBy>Glauce Barbosa Verão</cp:lastModifiedBy>
  <dcterms:created xsi:type="dcterms:W3CDTF">2024-12-20T14:17:51Z</dcterms:created>
  <dcterms:modified xsi:type="dcterms:W3CDTF">2025-11-11T13:58:36Z</dcterms:modified>
</cp:coreProperties>
</file>